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alkulation" sheetId="1" r:id="rId1"/>
  </sheets>
  <definedNames/>
  <calcPr fullCalcOnLoad="1"/>
</workbook>
</file>

<file path=xl/sharedStrings.xml><?xml version="1.0" encoding="utf-8"?>
<sst xmlns="http://schemas.openxmlformats.org/spreadsheetml/2006/main" count="30" uniqueCount="13">
  <si>
    <t>LUPUS</t>
  </si>
  <si>
    <t>CARINA</t>
  </si>
  <si>
    <t>TAURUS</t>
  </si>
  <si>
    <t>HERCULES</t>
  </si>
  <si>
    <t>GWERT</t>
  </si>
  <si>
    <t>Ø</t>
  </si>
  <si>
    <t>PEGASUS</t>
  </si>
  <si>
    <t>LYRA</t>
  </si>
  <si>
    <t>HYDRUS</t>
  </si>
  <si>
    <t>ORION</t>
  </si>
  <si>
    <t>RADARFALLEN</t>
  </si>
  <si>
    <t>ZOLLSTATIONEN</t>
  </si>
  <si>
    <t>ÜNWERT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</si>
</sst>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%"/>
    <numFmt numFmtId="166" formatCode="&quot;(&quot;0&quot;)&quot;"/>
    <numFmt numFmtId="167" formatCode="&quot;+&quot;\ 0.00%"/>
    <numFmt numFmtId="168" formatCode="&quot;+&quot;\ 0.0%"/>
    <numFmt numFmtId="169" formatCode="&quot;+&quot;\ 0%"/>
    <numFmt numFmtId="170" formatCode="&quot;je&quot;\ 0"/>
    <numFmt numFmtId="171" formatCode="&quot;WZ x&quot;\ 0"/>
    <numFmt numFmtId="172" formatCode="0\ &quot;(Ø)&quot;"/>
    <numFmt numFmtId="173" formatCode="0.0%"/>
  </numFmts>
  <fonts count="14">
    <font>
      <sz val="10"/>
      <name val="Arial"/>
      <family val="0"/>
    </font>
    <font>
      <sz val="10"/>
      <color indexed="55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22"/>
      <color indexed="9"/>
      <name val="Microsoft Sans Serif"/>
      <family val="2"/>
    </font>
    <font>
      <b/>
      <sz val="10"/>
      <color indexed="8"/>
      <name val="Arial"/>
      <family val="2"/>
    </font>
    <font>
      <sz val="22"/>
      <color indexed="8"/>
      <name val="Microsoft Sans Serif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7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0" fillId="2" borderId="0" xfId="0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165" fontId="6" fillId="6" borderId="5" xfId="0" applyNumberFormat="1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1" fontId="6" fillId="6" borderId="8" xfId="0" applyNumberFormat="1" applyFont="1" applyFill="1" applyBorder="1" applyAlignment="1">
      <alignment horizontal="center" vertical="center"/>
    </xf>
    <xf numFmtId="10" fontId="8" fillId="3" borderId="9" xfId="0" applyNumberFormat="1" applyFont="1" applyFill="1" applyBorder="1" applyAlignment="1">
      <alignment horizontal="center" vertical="center"/>
    </xf>
    <xf numFmtId="166" fontId="9" fillId="3" borderId="10" xfId="0" applyNumberFormat="1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166" fontId="9" fillId="3" borderId="12" xfId="0" applyNumberFormat="1" applyFont="1" applyFill="1" applyBorder="1" applyAlignment="1">
      <alignment horizontal="center" vertical="center"/>
    </xf>
    <xf numFmtId="10" fontId="10" fillId="4" borderId="13" xfId="0" applyNumberFormat="1" applyFont="1" applyFill="1" applyBorder="1" applyAlignment="1">
      <alignment horizontal="center" vertical="center"/>
    </xf>
    <xf numFmtId="166" fontId="11" fillId="4" borderId="14" xfId="0" applyNumberFormat="1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166" fontId="11" fillId="4" borderId="16" xfId="0" applyNumberFormat="1" applyFont="1" applyFill="1" applyBorder="1" applyAlignment="1">
      <alignment horizontal="center" vertical="center"/>
    </xf>
    <xf numFmtId="10" fontId="10" fillId="5" borderId="13" xfId="0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>
      <alignment horizontal="center" vertical="center"/>
    </xf>
    <xf numFmtId="1" fontId="10" fillId="5" borderId="15" xfId="0" applyNumberFormat="1" applyFont="1" applyFill="1" applyBorder="1" applyAlignment="1">
      <alignment horizontal="center" vertical="center"/>
    </xf>
    <xf numFmtId="166" fontId="11" fillId="5" borderId="16" xfId="0" applyNumberFormat="1" applyFont="1" applyFill="1" applyBorder="1" applyAlignment="1">
      <alignment horizontal="center" vertical="center"/>
    </xf>
    <xf numFmtId="10" fontId="10" fillId="6" borderId="13" xfId="0" applyNumberFormat="1" applyFont="1" applyFill="1" applyBorder="1" applyAlignment="1">
      <alignment horizontal="center" vertical="center"/>
    </xf>
    <xf numFmtId="166" fontId="11" fillId="6" borderId="14" xfId="0" applyNumberFormat="1" applyFont="1" applyFill="1" applyBorder="1" applyAlignment="1">
      <alignment horizontal="center" vertical="center"/>
    </xf>
    <xf numFmtId="1" fontId="10" fillId="6" borderId="15" xfId="0" applyNumberFormat="1" applyFont="1" applyFill="1" applyBorder="1" applyAlignment="1">
      <alignment horizontal="center" vertical="center"/>
    </xf>
    <xf numFmtId="166" fontId="11" fillId="6" borderId="16" xfId="0" applyNumberFormat="1" applyFont="1" applyFill="1" applyBorder="1" applyAlignment="1">
      <alignment horizontal="center" vertical="center"/>
    </xf>
    <xf numFmtId="10" fontId="4" fillId="3" borderId="17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0" fontId="6" fillId="4" borderId="21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1" fontId="6" fillId="4" borderId="24" xfId="0" applyNumberFormat="1" applyFont="1" applyFill="1" applyBorder="1" applyAlignment="1">
      <alignment horizontal="center" vertical="center"/>
    </xf>
    <xf numFmtId="10" fontId="6" fillId="4" borderId="25" xfId="0" applyNumberFormat="1" applyFont="1" applyFill="1" applyBorder="1" applyAlignment="1">
      <alignment horizontal="center" vertical="center"/>
    </xf>
    <xf numFmtId="10" fontId="6" fillId="5" borderId="21" xfId="0" applyNumberFormat="1" applyFont="1" applyFill="1" applyBorder="1" applyAlignment="1">
      <alignment horizontal="center" vertical="center"/>
    </xf>
    <xf numFmtId="1" fontId="6" fillId="5" borderId="22" xfId="0" applyNumberFormat="1" applyFont="1" applyFill="1" applyBorder="1" applyAlignment="1">
      <alignment horizontal="center" vertical="center"/>
    </xf>
    <xf numFmtId="1" fontId="6" fillId="5" borderId="23" xfId="0" applyNumberFormat="1" applyFont="1" applyFill="1" applyBorder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 vertical="center"/>
    </xf>
    <xf numFmtId="10" fontId="6" fillId="5" borderId="25" xfId="0" applyNumberFormat="1" applyFont="1" applyFill="1" applyBorder="1" applyAlignment="1">
      <alignment horizontal="center" vertical="center"/>
    </xf>
    <xf numFmtId="10" fontId="6" fillId="6" borderId="21" xfId="0" applyNumberFormat="1" applyFont="1" applyFill="1" applyBorder="1" applyAlignment="1">
      <alignment horizontal="center" vertical="center"/>
    </xf>
    <xf numFmtId="1" fontId="6" fillId="6" borderId="22" xfId="0" applyNumberFormat="1" applyFont="1" applyFill="1" applyBorder="1" applyAlignment="1">
      <alignment horizontal="center" vertical="center"/>
    </xf>
    <xf numFmtId="1" fontId="6" fillId="6" borderId="23" xfId="0" applyNumberFormat="1" applyFont="1" applyFill="1" applyBorder="1" applyAlignment="1">
      <alignment horizontal="center" vertical="center"/>
    </xf>
    <xf numFmtId="1" fontId="6" fillId="6" borderId="24" xfId="0" applyNumberFormat="1" applyFont="1" applyFill="1" applyBorder="1" applyAlignment="1">
      <alignment horizontal="center" vertical="center"/>
    </xf>
    <xf numFmtId="10" fontId="6" fillId="6" borderId="25" xfId="0" applyNumberFormat="1" applyFont="1" applyFill="1" applyBorder="1" applyAlignment="1">
      <alignment horizontal="center" vertical="center"/>
    </xf>
    <xf numFmtId="167" fontId="8" fillId="3" borderId="26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1" fontId="8" fillId="3" borderId="28" xfId="0" applyNumberFormat="1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" vertical="center"/>
    </xf>
    <xf numFmtId="167" fontId="10" fillId="4" borderId="21" xfId="0" applyNumberFormat="1" applyFont="1" applyFill="1" applyBorder="1" applyAlignment="1">
      <alignment horizontal="center" vertical="center"/>
    </xf>
    <xf numFmtId="1" fontId="10" fillId="4" borderId="30" xfId="0" applyNumberFormat="1" applyFont="1" applyFill="1" applyBorder="1" applyAlignment="1">
      <alignment horizontal="center" vertical="center"/>
    </xf>
    <xf numFmtId="1" fontId="10" fillId="4" borderId="31" xfId="0" applyNumberFormat="1" applyFont="1" applyFill="1" applyBorder="1" applyAlignment="1">
      <alignment horizontal="center" vertical="center"/>
    </xf>
    <xf numFmtId="1" fontId="10" fillId="4" borderId="32" xfId="0" applyNumberFormat="1" applyFont="1" applyFill="1" applyBorder="1" applyAlignment="1">
      <alignment horizontal="center" vertical="center"/>
    </xf>
    <xf numFmtId="167" fontId="10" fillId="4" borderId="33" xfId="0" applyNumberFormat="1" applyFont="1" applyFill="1" applyBorder="1" applyAlignment="1">
      <alignment horizontal="center" vertical="center"/>
    </xf>
    <xf numFmtId="167" fontId="10" fillId="5" borderId="21" xfId="0" applyNumberFormat="1" applyFont="1" applyFill="1" applyBorder="1" applyAlignment="1">
      <alignment horizontal="center" vertical="center"/>
    </xf>
    <xf numFmtId="1" fontId="10" fillId="5" borderId="30" xfId="0" applyNumberFormat="1" applyFont="1" applyFill="1" applyBorder="1" applyAlignment="1">
      <alignment horizontal="center" vertical="center"/>
    </xf>
    <xf numFmtId="1" fontId="10" fillId="5" borderId="31" xfId="0" applyNumberFormat="1" applyFont="1" applyFill="1" applyBorder="1" applyAlignment="1">
      <alignment horizontal="center" vertical="center"/>
    </xf>
    <xf numFmtId="1" fontId="10" fillId="5" borderId="32" xfId="0" applyNumberFormat="1" applyFont="1" applyFill="1" applyBorder="1" applyAlignment="1">
      <alignment horizontal="center" vertical="center"/>
    </xf>
    <xf numFmtId="167" fontId="10" fillId="5" borderId="33" xfId="0" applyNumberFormat="1" applyFont="1" applyFill="1" applyBorder="1" applyAlignment="1">
      <alignment horizontal="center" vertical="center"/>
    </xf>
    <xf numFmtId="167" fontId="10" fillId="6" borderId="21" xfId="0" applyNumberFormat="1" applyFont="1" applyFill="1" applyBorder="1" applyAlignment="1">
      <alignment horizontal="center" vertical="center"/>
    </xf>
    <xf numFmtId="1" fontId="10" fillId="6" borderId="30" xfId="0" applyNumberFormat="1" applyFont="1" applyFill="1" applyBorder="1" applyAlignment="1">
      <alignment horizontal="center" vertical="center"/>
    </xf>
    <xf numFmtId="1" fontId="10" fillId="6" borderId="31" xfId="0" applyNumberFormat="1" applyFont="1" applyFill="1" applyBorder="1" applyAlignment="1">
      <alignment horizontal="center" vertical="center"/>
    </xf>
    <xf numFmtId="1" fontId="10" fillId="6" borderId="32" xfId="0" applyNumberFormat="1" applyFont="1" applyFill="1" applyBorder="1" applyAlignment="1">
      <alignment horizontal="center" vertical="center"/>
    </xf>
    <xf numFmtId="167" fontId="10" fillId="6" borderId="33" xfId="0" applyNumberFormat="1" applyFont="1" applyFill="1" applyBorder="1" applyAlignment="1">
      <alignment horizontal="center" vertical="center"/>
    </xf>
    <xf numFmtId="167" fontId="8" fillId="3" borderId="34" xfId="0" applyNumberFormat="1" applyFont="1" applyFill="1" applyBorder="1" applyAlignment="1">
      <alignment horizontal="center" vertical="center"/>
    </xf>
    <xf numFmtId="1" fontId="8" fillId="3" borderId="35" xfId="0" applyNumberFormat="1" applyFont="1" applyFill="1" applyBorder="1" applyAlignment="1">
      <alignment horizontal="center" vertical="center"/>
    </xf>
    <xf numFmtId="1" fontId="8" fillId="3" borderId="36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167" fontId="10" fillId="4" borderId="38" xfId="0" applyNumberFormat="1" applyFont="1" applyFill="1" applyBorder="1" applyAlignment="1">
      <alignment horizontal="center" vertical="center"/>
    </xf>
    <xf numFmtId="1" fontId="10" fillId="4" borderId="39" xfId="0" applyNumberFormat="1" applyFont="1" applyFill="1" applyBorder="1" applyAlignment="1">
      <alignment horizontal="center" vertical="center"/>
    </xf>
    <xf numFmtId="1" fontId="10" fillId="4" borderId="40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167" fontId="10" fillId="5" borderId="38" xfId="0" applyNumberFormat="1" applyFont="1" applyFill="1" applyBorder="1" applyAlignment="1">
      <alignment horizontal="center" vertical="center"/>
    </xf>
    <xf numFmtId="1" fontId="10" fillId="5" borderId="39" xfId="0" applyNumberFormat="1" applyFont="1" applyFill="1" applyBorder="1" applyAlignment="1">
      <alignment horizontal="center" vertical="center"/>
    </xf>
    <xf numFmtId="1" fontId="10" fillId="5" borderId="40" xfId="0" applyNumberFormat="1" applyFont="1" applyFill="1" applyBorder="1" applyAlignment="1">
      <alignment horizontal="center" vertical="center"/>
    </xf>
    <xf numFmtId="1" fontId="10" fillId="5" borderId="41" xfId="0" applyNumberFormat="1" applyFont="1" applyFill="1" applyBorder="1" applyAlignment="1">
      <alignment horizontal="center" vertical="center"/>
    </xf>
    <xf numFmtId="167" fontId="10" fillId="6" borderId="38" xfId="0" applyNumberFormat="1" applyFont="1" applyFill="1" applyBorder="1" applyAlignment="1">
      <alignment horizontal="center" vertical="center"/>
    </xf>
    <xf numFmtId="1" fontId="10" fillId="6" borderId="39" xfId="0" applyNumberFormat="1" applyFont="1" applyFill="1" applyBorder="1" applyAlignment="1">
      <alignment horizontal="center" vertical="center"/>
    </xf>
    <xf numFmtId="1" fontId="10" fillId="6" borderId="40" xfId="0" applyNumberFormat="1" applyFont="1" applyFill="1" applyBorder="1" applyAlignment="1">
      <alignment horizontal="center" vertical="center"/>
    </xf>
    <xf numFmtId="1" fontId="10" fillId="6" borderId="41" xfId="0" applyNumberFormat="1" applyFont="1" applyFill="1" applyBorder="1" applyAlignment="1">
      <alignment horizontal="center" vertical="center"/>
    </xf>
    <xf numFmtId="168" fontId="8" fillId="3" borderId="34" xfId="0" applyNumberFormat="1" applyFont="1" applyFill="1" applyBorder="1" applyAlignment="1">
      <alignment horizontal="center" vertical="center"/>
    </xf>
    <xf numFmtId="168" fontId="10" fillId="4" borderId="38" xfId="0" applyNumberFormat="1" applyFont="1" applyFill="1" applyBorder="1" applyAlignment="1">
      <alignment horizontal="center" vertical="center"/>
    </xf>
    <xf numFmtId="168" fontId="10" fillId="5" borderId="38" xfId="0" applyNumberFormat="1" applyFont="1" applyFill="1" applyBorder="1" applyAlignment="1">
      <alignment horizontal="center" vertical="center"/>
    </xf>
    <xf numFmtId="168" fontId="10" fillId="6" borderId="38" xfId="0" applyNumberFormat="1" applyFont="1" applyFill="1" applyBorder="1" applyAlignment="1">
      <alignment horizontal="center" vertical="center"/>
    </xf>
    <xf numFmtId="168" fontId="8" fillId="3" borderId="42" xfId="0" applyNumberFormat="1" applyFont="1" applyFill="1" applyBorder="1" applyAlignment="1">
      <alignment horizontal="center" vertical="center"/>
    </xf>
    <xf numFmtId="1" fontId="8" fillId="3" borderId="43" xfId="0" applyNumberFormat="1" applyFont="1" applyFill="1" applyBorder="1" applyAlignment="1">
      <alignment horizontal="center" vertical="center"/>
    </xf>
    <xf numFmtId="1" fontId="8" fillId="3" borderId="44" xfId="0" applyNumberFormat="1" applyFont="1" applyFill="1" applyBorder="1" applyAlignment="1">
      <alignment horizontal="center" vertical="center"/>
    </xf>
    <xf numFmtId="1" fontId="8" fillId="3" borderId="45" xfId="0" applyNumberFormat="1" applyFont="1" applyFill="1" applyBorder="1" applyAlignment="1">
      <alignment horizontal="center" vertical="center"/>
    </xf>
    <xf numFmtId="168" fontId="10" fillId="4" borderId="46" xfId="0" applyNumberFormat="1" applyFont="1" applyFill="1" applyBorder="1" applyAlignment="1">
      <alignment horizontal="center" vertical="center"/>
    </xf>
    <xf numFmtId="1" fontId="10" fillId="4" borderId="47" xfId="0" applyNumberFormat="1" applyFont="1" applyFill="1" applyBorder="1" applyAlignment="1">
      <alignment horizontal="center" vertical="center"/>
    </xf>
    <xf numFmtId="1" fontId="10" fillId="4" borderId="48" xfId="0" applyNumberFormat="1" applyFont="1" applyFill="1" applyBorder="1" applyAlignment="1">
      <alignment horizontal="center" vertical="center"/>
    </xf>
    <xf numFmtId="1" fontId="10" fillId="4" borderId="49" xfId="0" applyNumberFormat="1" applyFont="1" applyFill="1" applyBorder="1" applyAlignment="1">
      <alignment horizontal="center" vertical="center"/>
    </xf>
    <xf numFmtId="168" fontId="10" fillId="5" borderId="46" xfId="0" applyNumberFormat="1" applyFont="1" applyFill="1" applyBorder="1" applyAlignment="1">
      <alignment horizontal="center" vertical="center"/>
    </xf>
    <xf numFmtId="1" fontId="10" fillId="5" borderId="47" xfId="0" applyNumberFormat="1" applyFont="1" applyFill="1" applyBorder="1" applyAlignment="1">
      <alignment horizontal="center" vertical="center"/>
    </xf>
    <xf numFmtId="1" fontId="10" fillId="5" borderId="48" xfId="0" applyNumberFormat="1" applyFont="1" applyFill="1" applyBorder="1" applyAlignment="1">
      <alignment horizontal="center" vertical="center"/>
    </xf>
    <xf numFmtId="1" fontId="10" fillId="5" borderId="49" xfId="0" applyNumberFormat="1" applyFont="1" applyFill="1" applyBorder="1" applyAlignment="1">
      <alignment horizontal="center" vertical="center"/>
    </xf>
    <xf numFmtId="168" fontId="10" fillId="6" borderId="46" xfId="0" applyNumberFormat="1" applyFont="1" applyFill="1" applyBorder="1" applyAlignment="1">
      <alignment horizontal="center" vertical="center"/>
    </xf>
    <xf numFmtId="1" fontId="10" fillId="6" borderId="47" xfId="0" applyNumberFormat="1" applyFont="1" applyFill="1" applyBorder="1" applyAlignment="1">
      <alignment horizontal="center" vertical="center"/>
    </xf>
    <xf numFmtId="1" fontId="10" fillId="6" borderId="48" xfId="0" applyNumberFormat="1" applyFont="1" applyFill="1" applyBorder="1" applyAlignment="1">
      <alignment horizontal="center" vertical="center"/>
    </xf>
    <xf numFmtId="1" fontId="10" fillId="6" borderId="49" xfId="0" applyNumberFormat="1" applyFont="1" applyFill="1" applyBorder="1" applyAlignment="1">
      <alignment horizontal="center" vertical="center"/>
    </xf>
    <xf numFmtId="10" fontId="4" fillId="3" borderId="50" xfId="0" applyNumberFormat="1" applyFont="1" applyFill="1" applyBorder="1" applyAlignment="1">
      <alignment horizontal="center" vertical="center"/>
    </xf>
    <xf numFmtId="1" fontId="4" fillId="3" borderId="51" xfId="0" applyNumberFormat="1" applyFont="1" applyFill="1" applyBorder="1" applyAlignment="1">
      <alignment horizontal="center" vertical="center"/>
    </xf>
    <xf numFmtId="1" fontId="4" fillId="3" borderId="52" xfId="0" applyNumberFormat="1" applyFont="1" applyFill="1" applyBorder="1" applyAlignment="1">
      <alignment horizontal="center" vertical="center"/>
    </xf>
    <xf numFmtId="1" fontId="4" fillId="3" borderId="53" xfId="0" applyNumberFormat="1" applyFont="1" applyFill="1" applyBorder="1" applyAlignment="1">
      <alignment horizontal="center" vertical="center"/>
    </xf>
    <xf numFmtId="10" fontId="6" fillId="4" borderId="54" xfId="0" applyNumberFormat="1" applyFont="1" applyFill="1" applyBorder="1" applyAlignment="1">
      <alignment horizontal="center" vertical="center"/>
    </xf>
    <xf numFmtId="1" fontId="6" fillId="4" borderId="55" xfId="0" applyNumberFormat="1" applyFont="1" applyFill="1" applyBorder="1" applyAlignment="1">
      <alignment horizontal="center" vertical="center"/>
    </xf>
    <xf numFmtId="1" fontId="6" fillId="4" borderId="56" xfId="0" applyNumberFormat="1" applyFont="1" applyFill="1" applyBorder="1" applyAlignment="1">
      <alignment horizontal="center" vertical="center"/>
    </xf>
    <xf numFmtId="1" fontId="6" fillId="4" borderId="57" xfId="0" applyNumberFormat="1" applyFont="1" applyFill="1" applyBorder="1" applyAlignment="1">
      <alignment horizontal="center" vertical="center"/>
    </xf>
    <xf numFmtId="10" fontId="6" fillId="5" borderId="54" xfId="0" applyNumberFormat="1" applyFont="1" applyFill="1" applyBorder="1" applyAlignment="1">
      <alignment horizontal="center" vertical="center"/>
    </xf>
    <xf numFmtId="1" fontId="6" fillId="5" borderId="55" xfId="0" applyNumberFormat="1" applyFont="1" applyFill="1" applyBorder="1" applyAlignment="1">
      <alignment horizontal="center" vertical="center"/>
    </xf>
    <xf numFmtId="1" fontId="6" fillId="5" borderId="56" xfId="0" applyNumberFormat="1" applyFont="1" applyFill="1" applyBorder="1" applyAlignment="1">
      <alignment horizontal="center" vertical="center"/>
    </xf>
    <xf numFmtId="1" fontId="6" fillId="5" borderId="57" xfId="0" applyNumberFormat="1" applyFont="1" applyFill="1" applyBorder="1" applyAlignment="1">
      <alignment horizontal="center" vertical="center"/>
    </xf>
    <xf numFmtId="10" fontId="6" fillId="6" borderId="54" xfId="0" applyNumberFormat="1" applyFont="1" applyFill="1" applyBorder="1" applyAlignment="1">
      <alignment horizontal="center" vertical="center"/>
    </xf>
    <xf numFmtId="1" fontId="6" fillId="6" borderId="55" xfId="0" applyNumberFormat="1" applyFont="1" applyFill="1" applyBorder="1" applyAlignment="1">
      <alignment horizontal="center" vertical="center"/>
    </xf>
    <xf numFmtId="1" fontId="6" fillId="6" borderId="56" xfId="0" applyNumberFormat="1" applyFont="1" applyFill="1" applyBorder="1" applyAlignment="1">
      <alignment horizontal="center" vertical="center"/>
    </xf>
    <xf numFmtId="1" fontId="6" fillId="6" borderId="57" xfId="0" applyNumberFormat="1" applyFont="1" applyFill="1" applyBorder="1" applyAlignment="1">
      <alignment horizontal="center" vertical="center"/>
    </xf>
    <xf numFmtId="10" fontId="8" fillId="3" borderId="42" xfId="0" applyNumberFormat="1" applyFont="1" applyFill="1" applyBorder="1" applyAlignment="1">
      <alignment horizontal="center" vertical="center"/>
    </xf>
    <xf numFmtId="10" fontId="10" fillId="4" borderId="58" xfId="0" applyNumberFormat="1" applyFont="1" applyFill="1" applyBorder="1" applyAlignment="1">
      <alignment horizontal="center" vertical="center"/>
    </xf>
    <xf numFmtId="10" fontId="10" fillId="5" borderId="58" xfId="0" applyNumberFormat="1" applyFont="1" applyFill="1" applyBorder="1" applyAlignment="1">
      <alignment horizontal="center" vertical="center"/>
    </xf>
    <xf numFmtId="10" fontId="10" fillId="6" borderId="58" xfId="0" applyNumberFormat="1" applyFont="1" applyFill="1" applyBorder="1" applyAlignment="1">
      <alignment horizontal="center" vertical="center"/>
    </xf>
    <xf numFmtId="10" fontId="6" fillId="4" borderId="59" xfId="0" applyNumberFormat="1" applyFont="1" applyFill="1" applyBorder="1" applyAlignment="1">
      <alignment horizontal="center" vertical="center"/>
    </xf>
    <xf numFmtId="1" fontId="6" fillId="4" borderId="60" xfId="0" applyNumberFormat="1" applyFont="1" applyFill="1" applyBorder="1" applyAlignment="1">
      <alignment horizontal="center" vertical="center"/>
    </xf>
    <xf numFmtId="1" fontId="6" fillId="4" borderId="61" xfId="0" applyNumberFormat="1" applyFont="1" applyFill="1" applyBorder="1" applyAlignment="1">
      <alignment horizontal="center" vertical="center"/>
    </xf>
    <xf numFmtId="1" fontId="6" fillId="4" borderId="62" xfId="0" applyNumberFormat="1" applyFont="1" applyFill="1" applyBorder="1" applyAlignment="1">
      <alignment horizontal="center" vertical="center"/>
    </xf>
    <xf numFmtId="10" fontId="6" fillId="5" borderId="59" xfId="0" applyNumberFormat="1" applyFont="1" applyFill="1" applyBorder="1" applyAlignment="1">
      <alignment horizontal="center" vertical="center"/>
    </xf>
    <xf numFmtId="1" fontId="6" fillId="5" borderId="60" xfId="0" applyNumberFormat="1" applyFont="1" applyFill="1" applyBorder="1" applyAlignment="1">
      <alignment horizontal="center" vertical="center"/>
    </xf>
    <xf numFmtId="1" fontId="6" fillId="5" borderId="61" xfId="0" applyNumberFormat="1" applyFont="1" applyFill="1" applyBorder="1" applyAlignment="1">
      <alignment horizontal="center" vertical="center"/>
    </xf>
    <xf numFmtId="1" fontId="6" fillId="5" borderId="62" xfId="0" applyNumberFormat="1" applyFont="1" applyFill="1" applyBorder="1" applyAlignment="1">
      <alignment horizontal="center" vertical="center"/>
    </xf>
    <xf numFmtId="10" fontId="6" fillId="6" borderId="59" xfId="0" applyNumberFormat="1" applyFont="1" applyFill="1" applyBorder="1" applyAlignment="1">
      <alignment horizontal="center" vertical="center"/>
    </xf>
    <xf numFmtId="1" fontId="6" fillId="6" borderId="60" xfId="0" applyNumberFormat="1" applyFont="1" applyFill="1" applyBorder="1" applyAlignment="1">
      <alignment horizontal="center" vertical="center"/>
    </xf>
    <xf numFmtId="1" fontId="6" fillId="6" borderId="61" xfId="0" applyNumberFormat="1" applyFont="1" applyFill="1" applyBorder="1" applyAlignment="1">
      <alignment horizontal="center" vertical="center"/>
    </xf>
    <xf numFmtId="1" fontId="6" fillId="6" borderId="62" xfId="0" applyNumberFormat="1" applyFont="1" applyFill="1" applyBorder="1" applyAlignment="1">
      <alignment horizontal="center" vertical="center"/>
    </xf>
    <xf numFmtId="165" fontId="6" fillId="7" borderId="5" xfId="0" applyNumberFormat="1" applyFont="1" applyFill="1" applyBorder="1" applyAlignment="1">
      <alignment horizontal="center" vertical="center"/>
    </xf>
    <xf numFmtId="1" fontId="6" fillId="7" borderId="6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1" fontId="6" fillId="7" borderId="8" xfId="0" applyNumberFormat="1" applyFont="1" applyFill="1" applyBorder="1" applyAlignment="1">
      <alignment horizontal="center" vertical="center"/>
    </xf>
    <xf numFmtId="165" fontId="6" fillId="8" borderId="5" xfId="0" applyNumberFormat="1" applyFont="1" applyFill="1" applyBorder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/>
    </xf>
    <xf numFmtId="1" fontId="6" fillId="8" borderId="7" xfId="0" applyNumberFormat="1" applyFont="1" applyFill="1" applyBorder="1" applyAlignment="1">
      <alignment horizontal="center" vertical="center"/>
    </xf>
    <xf numFmtId="1" fontId="6" fillId="8" borderId="8" xfId="0" applyNumberFormat="1" applyFont="1" applyFill="1" applyBorder="1" applyAlignment="1">
      <alignment horizontal="center" vertical="center"/>
    </xf>
    <xf numFmtId="165" fontId="6" fillId="9" borderId="5" xfId="0" applyNumberFormat="1" applyFont="1" applyFill="1" applyBorder="1" applyAlignment="1">
      <alignment horizontal="center" vertical="center"/>
    </xf>
    <xf numFmtId="1" fontId="6" fillId="9" borderId="6" xfId="0" applyNumberFormat="1" applyFont="1" applyFill="1" applyBorder="1" applyAlignment="1">
      <alignment horizontal="center" vertical="center"/>
    </xf>
    <xf numFmtId="1" fontId="6" fillId="9" borderId="7" xfId="0" applyNumberFormat="1" applyFont="1" applyFill="1" applyBorder="1" applyAlignment="1">
      <alignment horizontal="center" vertical="center"/>
    </xf>
    <xf numFmtId="1" fontId="6" fillId="9" borderId="8" xfId="0" applyNumberFormat="1" applyFont="1" applyFill="1" applyBorder="1" applyAlignment="1">
      <alignment horizontal="center" vertical="center"/>
    </xf>
    <xf numFmtId="165" fontId="4" fillId="10" borderId="1" xfId="0" applyNumberFormat="1" applyFont="1" applyFill="1" applyBorder="1" applyAlignment="1">
      <alignment horizontal="center" vertical="center"/>
    </xf>
    <xf numFmtId="1" fontId="4" fillId="10" borderId="2" xfId="0" applyNumberFormat="1" applyFont="1" applyFill="1" applyBorder="1" applyAlignment="1">
      <alignment horizontal="center" vertical="center"/>
    </xf>
    <xf numFmtId="1" fontId="4" fillId="10" borderId="3" xfId="0" applyNumberFormat="1" applyFont="1" applyFill="1" applyBorder="1" applyAlignment="1">
      <alignment horizontal="center" vertical="center"/>
    </xf>
    <xf numFmtId="1" fontId="4" fillId="10" borderId="4" xfId="0" applyNumberFormat="1" applyFont="1" applyFill="1" applyBorder="1" applyAlignment="1">
      <alignment horizontal="center" vertical="center"/>
    </xf>
    <xf numFmtId="10" fontId="10" fillId="7" borderId="13" xfId="0" applyNumberFormat="1" applyFont="1" applyFill="1" applyBorder="1" applyAlignment="1">
      <alignment horizontal="center" vertical="center"/>
    </xf>
    <xf numFmtId="166" fontId="11" fillId="7" borderId="14" xfId="0" applyNumberFormat="1" applyFont="1" applyFill="1" applyBorder="1" applyAlignment="1">
      <alignment horizontal="center" vertical="center"/>
    </xf>
    <xf numFmtId="1" fontId="10" fillId="7" borderId="15" xfId="0" applyNumberFormat="1" applyFont="1" applyFill="1" applyBorder="1" applyAlignment="1">
      <alignment horizontal="center" vertical="center"/>
    </xf>
    <xf numFmtId="166" fontId="11" fillId="7" borderId="16" xfId="0" applyNumberFormat="1" applyFont="1" applyFill="1" applyBorder="1" applyAlignment="1">
      <alignment horizontal="center" vertical="center"/>
    </xf>
    <xf numFmtId="10" fontId="10" fillId="8" borderId="13" xfId="0" applyNumberFormat="1" applyFont="1" applyFill="1" applyBorder="1" applyAlignment="1">
      <alignment horizontal="center" vertical="center"/>
    </xf>
    <xf numFmtId="166" fontId="11" fillId="8" borderId="14" xfId="0" applyNumberFormat="1" applyFont="1" applyFill="1" applyBorder="1" applyAlignment="1">
      <alignment horizontal="center" vertical="center"/>
    </xf>
    <xf numFmtId="1" fontId="10" fillId="8" borderId="15" xfId="0" applyNumberFormat="1" applyFont="1" applyFill="1" applyBorder="1" applyAlignment="1">
      <alignment horizontal="center" vertical="center"/>
    </xf>
    <xf numFmtId="166" fontId="11" fillId="8" borderId="16" xfId="0" applyNumberFormat="1" applyFont="1" applyFill="1" applyBorder="1" applyAlignment="1">
      <alignment horizontal="center" vertical="center"/>
    </xf>
    <xf numFmtId="10" fontId="10" fillId="9" borderId="13" xfId="0" applyNumberFormat="1" applyFont="1" applyFill="1" applyBorder="1" applyAlignment="1">
      <alignment horizontal="center" vertical="center"/>
    </xf>
    <xf numFmtId="166" fontId="11" fillId="9" borderId="14" xfId="0" applyNumberFormat="1" applyFont="1" applyFill="1" applyBorder="1" applyAlignment="1">
      <alignment horizontal="center" vertical="center"/>
    </xf>
    <xf numFmtId="1" fontId="10" fillId="9" borderId="15" xfId="0" applyNumberFormat="1" applyFont="1" applyFill="1" applyBorder="1" applyAlignment="1">
      <alignment horizontal="center" vertical="center"/>
    </xf>
    <xf numFmtId="166" fontId="11" fillId="9" borderId="16" xfId="0" applyNumberFormat="1" applyFont="1" applyFill="1" applyBorder="1" applyAlignment="1">
      <alignment horizontal="center" vertical="center"/>
    </xf>
    <xf numFmtId="10" fontId="8" fillId="10" borderId="9" xfId="0" applyNumberFormat="1" applyFont="1" applyFill="1" applyBorder="1" applyAlignment="1">
      <alignment horizontal="center" vertical="center"/>
    </xf>
    <xf numFmtId="166" fontId="9" fillId="10" borderId="10" xfId="0" applyNumberFormat="1" applyFont="1" applyFill="1" applyBorder="1" applyAlignment="1">
      <alignment horizontal="center" vertical="center"/>
    </xf>
    <xf numFmtId="1" fontId="8" fillId="10" borderId="11" xfId="0" applyNumberFormat="1" applyFont="1" applyFill="1" applyBorder="1" applyAlignment="1">
      <alignment horizontal="center" vertical="center"/>
    </xf>
    <xf numFmtId="166" fontId="9" fillId="10" borderId="12" xfId="0" applyNumberFormat="1" applyFont="1" applyFill="1" applyBorder="1" applyAlignment="1">
      <alignment horizontal="center" vertical="center"/>
    </xf>
    <xf numFmtId="10" fontId="6" fillId="7" borderId="21" xfId="0" applyNumberFormat="1" applyFont="1" applyFill="1" applyBorder="1" applyAlignment="1">
      <alignment horizontal="center" vertical="center"/>
    </xf>
    <xf numFmtId="1" fontId="6" fillId="7" borderId="22" xfId="0" applyNumberFormat="1" applyFont="1" applyFill="1" applyBorder="1" applyAlignment="1">
      <alignment horizontal="center" vertical="center"/>
    </xf>
    <xf numFmtId="1" fontId="6" fillId="7" borderId="23" xfId="0" applyNumberFormat="1" applyFont="1" applyFill="1" applyBorder="1" applyAlignment="1">
      <alignment horizontal="center" vertical="center"/>
    </xf>
    <xf numFmtId="1" fontId="6" fillId="7" borderId="24" xfId="0" applyNumberFormat="1" applyFont="1" applyFill="1" applyBorder="1" applyAlignment="1">
      <alignment horizontal="center" vertical="center"/>
    </xf>
    <xf numFmtId="10" fontId="6" fillId="7" borderId="25" xfId="0" applyNumberFormat="1" applyFont="1" applyFill="1" applyBorder="1" applyAlignment="1">
      <alignment horizontal="center" vertical="center"/>
    </xf>
    <xf numFmtId="10" fontId="6" fillId="8" borderId="21" xfId="0" applyNumberFormat="1" applyFont="1" applyFill="1" applyBorder="1" applyAlignment="1">
      <alignment horizontal="center" vertical="center"/>
    </xf>
    <xf numFmtId="1" fontId="6" fillId="8" borderId="22" xfId="0" applyNumberFormat="1" applyFont="1" applyFill="1" applyBorder="1" applyAlignment="1">
      <alignment horizontal="center" vertical="center"/>
    </xf>
    <xf numFmtId="1" fontId="6" fillId="8" borderId="23" xfId="0" applyNumberFormat="1" applyFont="1" applyFill="1" applyBorder="1" applyAlignment="1">
      <alignment horizontal="center" vertical="center"/>
    </xf>
    <xf numFmtId="1" fontId="6" fillId="8" borderId="24" xfId="0" applyNumberFormat="1" applyFont="1" applyFill="1" applyBorder="1" applyAlignment="1">
      <alignment horizontal="center" vertical="center"/>
    </xf>
    <xf numFmtId="10" fontId="6" fillId="8" borderId="25" xfId="0" applyNumberFormat="1" applyFont="1" applyFill="1" applyBorder="1" applyAlignment="1">
      <alignment horizontal="center" vertical="center"/>
    </xf>
    <xf numFmtId="10" fontId="6" fillId="9" borderId="21" xfId="0" applyNumberFormat="1" applyFont="1" applyFill="1" applyBorder="1" applyAlignment="1">
      <alignment horizontal="center" vertical="center"/>
    </xf>
    <xf numFmtId="1" fontId="6" fillId="9" borderId="22" xfId="0" applyNumberFormat="1" applyFont="1" applyFill="1" applyBorder="1" applyAlignment="1">
      <alignment horizontal="center" vertical="center"/>
    </xf>
    <xf numFmtId="1" fontId="6" fillId="9" borderId="23" xfId="0" applyNumberFormat="1" applyFont="1" applyFill="1" applyBorder="1" applyAlignment="1">
      <alignment horizontal="center" vertical="center"/>
    </xf>
    <xf numFmtId="1" fontId="6" fillId="9" borderId="24" xfId="0" applyNumberFormat="1" applyFont="1" applyFill="1" applyBorder="1" applyAlignment="1">
      <alignment horizontal="center" vertical="center"/>
    </xf>
    <xf numFmtId="10" fontId="6" fillId="9" borderId="25" xfId="0" applyNumberFormat="1" applyFont="1" applyFill="1" applyBorder="1" applyAlignment="1">
      <alignment horizontal="center" vertical="center"/>
    </xf>
    <xf numFmtId="10" fontId="4" fillId="10" borderId="17" xfId="0" applyNumberFormat="1" applyFont="1" applyFill="1" applyBorder="1" applyAlignment="1">
      <alignment horizontal="center" vertical="center"/>
    </xf>
    <xf numFmtId="1" fontId="4" fillId="10" borderId="18" xfId="0" applyNumberFormat="1" applyFont="1" applyFill="1" applyBorder="1" applyAlignment="1">
      <alignment horizontal="center" vertical="center"/>
    </xf>
    <xf numFmtId="1" fontId="4" fillId="10" borderId="19" xfId="0" applyNumberFormat="1" applyFont="1" applyFill="1" applyBorder="1" applyAlignment="1">
      <alignment horizontal="center" vertical="center"/>
    </xf>
    <xf numFmtId="1" fontId="4" fillId="10" borderId="20" xfId="0" applyNumberFormat="1" applyFont="1" applyFill="1" applyBorder="1" applyAlignment="1">
      <alignment horizontal="center" vertical="center"/>
    </xf>
    <xf numFmtId="167" fontId="10" fillId="7" borderId="21" xfId="0" applyNumberFormat="1" applyFont="1" applyFill="1" applyBorder="1" applyAlignment="1">
      <alignment horizontal="center" vertical="center"/>
    </xf>
    <xf numFmtId="1" fontId="10" fillId="7" borderId="30" xfId="0" applyNumberFormat="1" applyFont="1" applyFill="1" applyBorder="1" applyAlignment="1">
      <alignment horizontal="center" vertical="center"/>
    </xf>
    <xf numFmtId="1" fontId="10" fillId="7" borderId="31" xfId="0" applyNumberFormat="1" applyFont="1" applyFill="1" applyBorder="1" applyAlignment="1">
      <alignment horizontal="center" vertical="center"/>
    </xf>
    <xf numFmtId="1" fontId="10" fillId="7" borderId="32" xfId="0" applyNumberFormat="1" applyFont="1" applyFill="1" applyBorder="1" applyAlignment="1">
      <alignment horizontal="center" vertical="center"/>
    </xf>
    <xf numFmtId="167" fontId="10" fillId="7" borderId="33" xfId="0" applyNumberFormat="1" applyFont="1" applyFill="1" applyBorder="1" applyAlignment="1">
      <alignment horizontal="center" vertical="center"/>
    </xf>
    <xf numFmtId="167" fontId="10" fillId="8" borderId="21" xfId="0" applyNumberFormat="1" applyFont="1" applyFill="1" applyBorder="1" applyAlignment="1">
      <alignment horizontal="center" vertical="center"/>
    </xf>
    <xf numFmtId="1" fontId="10" fillId="8" borderId="30" xfId="0" applyNumberFormat="1" applyFont="1" applyFill="1" applyBorder="1" applyAlignment="1">
      <alignment horizontal="center" vertical="center"/>
    </xf>
    <xf numFmtId="1" fontId="10" fillId="8" borderId="31" xfId="0" applyNumberFormat="1" applyFont="1" applyFill="1" applyBorder="1" applyAlignment="1">
      <alignment horizontal="center" vertical="center"/>
    </xf>
    <xf numFmtId="1" fontId="10" fillId="8" borderId="32" xfId="0" applyNumberFormat="1" applyFont="1" applyFill="1" applyBorder="1" applyAlignment="1">
      <alignment horizontal="center" vertical="center"/>
    </xf>
    <xf numFmtId="167" fontId="10" fillId="8" borderId="33" xfId="0" applyNumberFormat="1" applyFont="1" applyFill="1" applyBorder="1" applyAlignment="1">
      <alignment horizontal="center" vertical="center"/>
    </xf>
    <xf numFmtId="167" fontId="10" fillId="9" borderId="21" xfId="0" applyNumberFormat="1" applyFont="1" applyFill="1" applyBorder="1" applyAlignment="1">
      <alignment horizontal="center" vertical="center"/>
    </xf>
    <xf numFmtId="1" fontId="10" fillId="9" borderId="30" xfId="0" applyNumberFormat="1" applyFont="1" applyFill="1" applyBorder="1" applyAlignment="1">
      <alignment horizontal="center" vertical="center"/>
    </xf>
    <xf numFmtId="1" fontId="10" fillId="9" borderId="31" xfId="0" applyNumberFormat="1" applyFont="1" applyFill="1" applyBorder="1" applyAlignment="1">
      <alignment horizontal="center" vertical="center"/>
    </xf>
    <xf numFmtId="1" fontId="10" fillId="9" borderId="32" xfId="0" applyNumberFormat="1" applyFont="1" applyFill="1" applyBorder="1" applyAlignment="1">
      <alignment horizontal="center" vertical="center"/>
    </xf>
    <xf numFmtId="167" fontId="10" fillId="9" borderId="33" xfId="0" applyNumberFormat="1" applyFont="1" applyFill="1" applyBorder="1" applyAlignment="1">
      <alignment horizontal="center" vertical="center"/>
    </xf>
    <xf numFmtId="167" fontId="8" fillId="10" borderId="26" xfId="0" applyNumberFormat="1" applyFont="1" applyFill="1" applyBorder="1" applyAlignment="1">
      <alignment horizontal="center" vertical="center"/>
    </xf>
    <xf numFmtId="1" fontId="8" fillId="10" borderId="27" xfId="0" applyNumberFormat="1" applyFont="1" applyFill="1" applyBorder="1" applyAlignment="1">
      <alignment horizontal="center" vertical="center"/>
    </xf>
    <xf numFmtId="1" fontId="8" fillId="10" borderId="28" xfId="0" applyNumberFormat="1" applyFont="1" applyFill="1" applyBorder="1" applyAlignment="1">
      <alignment horizontal="center" vertical="center"/>
    </xf>
    <xf numFmtId="1" fontId="8" fillId="10" borderId="29" xfId="0" applyNumberFormat="1" applyFont="1" applyFill="1" applyBorder="1" applyAlignment="1">
      <alignment horizontal="center" vertical="center"/>
    </xf>
    <xf numFmtId="167" fontId="10" fillId="7" borderId="38" xfId="0" applyNumberFormat="1" applyFont="1" applyFill="1" applyBorder="1" applyAlignment="1">
      <alignment horizontal="center" vertical="center"/>
    </xf>
    <xf numFmtId="1" fontId="10" fillId="7" borderId="39" xfId="0" applyNumberFormat="1" applyFont="1" applyFill="1" applyBorder="1" applyAlignment="1">
      <alignment horizontal="center" vertical="center"/>
    </xf>
    <xf numFmtId="1" fontId="10" fillId="7" borderId="40" xfId="0" applyNumberFormat="1" applyFont="1" applyFill="1" applyBorder="1" applyAlignment="1">
      <alignment horizontal="center" vertical="center"/>
    </xf>
    <xf numFmtId="1" fontId="10" fillId="7" borderId="41" xfId="0" applyNumberFormat="1" applyFont="1" applyFill="1" applyBorder="1" applyAlignment="1">
      <alignment horizontal="center" vertical="center"/>
    </xf>
    <xf numFmtId="167" fontId="10" fillId="8" borderId="38" xfId="0" applyNumberFormat="1" applyFont="1" applyFill="1" applyBorder="1" applyAlignment="1">
      <alignment horizontal="center" vertical="center"/>
    </xf>
    <xf numFmtId="1" fontId="10" fillId="8" borderId="39" xfId="0" applyNumberFormat="1" applyFont="1" applyFill="1" applyBorder="1" applyAlignment="1">
      <alignment horizontal="center" vertical="center"/>
    </xf>
    <xf numFmtId="1" fontId="10" fillId="8" borderId="40" xfId="0" applyNumberFormat="1" applyFont="1" applyFill="1" applyBorder="1" applyAlignment="1">
      <alignment horizontal="center" vertical="center"/>
    </xf>
    <xf numFmtId="1" fontId="10" fillId="8" borderId="41" xfId="0" applyNumberFormat="1" applyFont="1" applyFill="1" applyBorder="1" applyAlignment="1">
      <alignment horizontal="center" vertical="center"/>
    </xf>
    <xf numFmtId="167" fontId="10" fillId="9" borderId="38" xfId="0" applyNumberFormat="1" applyFont="1" applyFill="1" applyBorder="1" applyAlignment="1">
      <alignment horizontal="center" vertical="center"/>
    </xf>
    <xf numFmtId="1" fontId="10" fillId="9" borderId="39" xfId="0" applyNumberFormat="1" applyFont="1" applyFill="1" applyBorder="1" applyAlignment="1">
      <alignment horizontal="center" vertical="center"/>
    </xf>
    <xf numFmtId="1" fontId="10" fillId="9" borderId="40" xfId="0" applyNumberFormat="1" applyFont="1" applyFill="1" applyBorder="1" applyAlignment="1">
      <alignment horizontal="center" vertical="center"/>
    </xf>
    <xf numFmtId="1" fontId="10" fillId="9" borderId="41" xfId="0" applyNumberFormat="1" applyFont="1" applyFill="1" applyBorder="1" applyAlignment="1">
      <alignment horizontal="center" vertical="center"/>
    </xf>
    <xf numFmtId="167" fontId="8" fillId="10" borderId="34" xfId="0" applyNumberFormat="1" applyFont="1" applyFill="1" applyBorder="1" applyAlignment="1">
      <alignment horizontal="center" vertical="center"/>
    </xf>
    <xf numFmtId="1" fontId="8" fillId="10" borderId="35" xfId="0" applyNumberFormat="1" applyFont="1" applyFill="1" applyBorder="1" applyAlignment="1">
      <alignment horizontal="center" vertical="center"/>
    </xf>
    <xf numFmtId="1" fontId="8" fillId="10" borderId="36" xfId="0" applyNumberFormat="1" applyFont="1" applyFill="1" applyBorder="1" applyAlignment="1">
      <alignment horizontal="center" vertical="center"/>
    </xf>
    <xf numFmtId="1" fontId="8" fillId="10" borderId="37" xfId="0" applyNumberFormat="1" applyFont="1" applyFill="1" applyBorder="1" applyAlignment="1">
      <alignment horizontal="center" vertical="center"/>
    </xf>
    <xf numFmtId="168" fontId="10" fillId="7" borderId="38" xfId="0" applyNumberFormat="1" applyFont="1" applyFill="1" applyBorder="1" applyAlignment="1">
      <alignment horizontal="center" vertical="center"/>
    </xf>
    <xf numFmtId="168" fontId="10" fillId="8" borderId="38" xfId="0" applyNumberFormat="1" applyFont="1" applyFill="1" applyBorder="1" applyAlignment="1">
      <alignment horizontal="center" vertical="center"/>
    </xf>
    <xf numFmtId="168" fontId="10" fillId="9" borderId="38" xfId="0" applyNumberFormat="1" applyFont="1" applyFill="1" applyBorder="1" applyAlignment="1">
      <alignment horizontal="center" vertical="center"/>
    </xf>
    <xf numFmtId="168" fontId="8" fillId="10" borderId="34" xfId="0" applyNumberFormat="1" applyFont="1" applyFill="1" applyBorder="1" applyAlignment="1">
      <alignment horizontal="center" vertical="center"/>
    </xf>
    <xf numFmtId="168" fontId="10" fillId="7" borderId="46" xfId="0" applyNumberFormat="1" applyFont="1" applyFill="1" applyBorder="1" applyAlignment="1">
      <alignment horizontal="center" vertical="center"/>
    </xf>
    <xf numFmtId="1" fontId="10" fillId="7" borderId="47" xfId="0" applyNumberFormat="1" applyFont="1" applyFill="1" applyBorder="1" applyAlignment="1">
      <alignment horizontal="center" vertical="center"/>
    </xf>
    <xf numFmtId="1" fontId="10" fillId="7" borderId="48" xfId="0" applyNumberFormat="1" applyFont="1" applyFill="1" applyBorder="1" applyAlignment="1">
      <alignment horizontal="center" vertical="center"/>
    </xf>
    <xf numFmtId="1" fontId="10" fillId="7" borderId="49" xfId="0" applyNumberFormat="1" applyFont="1" applyFill="1" applyBorder="1" applyAlignment="1">
      <alignment horizontal="center" vertical="center"/>
    </xf>
    <xf numFmtId="1" fontId="10" fillId="8" borderId="47" xfId="0" applyNumberFormat="1" applyFont="1" applyFill="1" applyBorder="1" applyAlignment="1">
      <alignment horizontal="center" vertical="center"/>
    </xf>
    <xf numFmtId="1" fontId="10" fillId="8" borderId="48" xfId="0" applyNumberFormat="1" applyFont="1" applyFill="1" applyBorder="1" applyAlignment="1">
      <alignment horizontal="center" vertical="center"/>
    </xf>
    <xf numFmtId="1" fontId="10" fillId="8" borderId="49" xfId="0" applyNumberFormat="1" applyFont="1" applyFill="1" applyBorder="1" applyAlignment="1">
      <alignment horizontal="center" vertical="center"/>
    </xf>
    <xf numFmtId="1" fontId="10" fillId="9" borderId="47" xfId="0" applyNumberFormat="1" applyFont="1" applyFill="1" applyBorder="1" applyAlignment="1">
      <alignment horizontal="center" vertical="center"/>
    </xf>
    <xf numFmtId="1" fontId="10" fillId="9" borderId="48" xfId="0" applyNumberFormat="1" applyFont="1" applyFill="1" applyBorder="1" applyAlignment="1">
      <alignment horizontal="center" vertical="center"/>
    </xf>
    <xf numFmtId="1" fontId="10" fillId="9" borderId="49" xfId="0" applyNumberFormat="1" applyFont="1" applyFill="1" applyBorder="1" applyAlignment="1">
      <alignment horizontal="center" vertical="center"/>
    </xf>
    <xf numFmtId="169" fontId="8" fillId="10" borderId="42" xfId="0" applyNumberFormat="1" applyFont="1" applyFill="1" applyBorder="1" applyAlignment="1">
      <alignment horizontal="center" vertical="center"/>
    </xf>
    <xf numFmtId="1" fontId="8" fillId="10" borderId="43" xfId="0" applyNumberFormat="1" applyFont="1" applyFill="1" applyBorder="1" applyAlignment="1">
      <alignment horizontal="center" vertical="center"/>
    </xf>
    <xf numFmtId="1" fontId="8" fillId="10" borderId="44" xfId="0" applyNumberFormat="1" applyFont="1" applyFill="1" applyBorder="1" applyAlignment="1">
      <alignment horizontal="center" vertical="center"/>
    </xf>
    <xf numFmtId="1" fontId="8" fillId="10" borderId="45" xfId="0" applyNumberFormat="1" applyFont="1" applyFill="1" applyBorder="1" applyAlignment="1">
      <alignment horizontal="center" vertical="center"/>
    </xf>
    <xf numFmtId="10" fontId="6" fillId="7" borderId="54" xfId="0" applyNumberFormat="1" applyFont="1" applyFill="1" applyBorder="1" applyAlignment="1">
      <alignment horizontal="center" vertical="center"/>
    </xf>
    <xf numFmtId="1" fontId="6" fillId="7" borderId="55" xfId="0" applyNumberFormat="1" applyFont="1" applyFill="1" applyBorder="1" applyAlignment="1">
      <alignment horizontal="center" vertical="center"/>
    </xf>
    <xf numFmtId="1" fontId="6" fillId="7" borderId="56" xfId="0" applyNumberFormat="1" applyFont="1" applyFill="1" applyBorder="1" applyAlignment="1">
      <alignment horizontal="center" vertical="center"/>
    </xf>
    <xf numFmtId="1" fontId="6" fillId="7" borderId="57" xfId="0" applyNumberFormat="1" applyFont="1" applyFill="1" applyBorder="1" applyAlignment="1">
      <alignment horizontal="center" vertical="center"/>
    </xf>
    <xf numFmtId="10" fontId="6" fillId="8" borderId="54" xfId="0" applyNumberFormat="1" applyFont="1" applyFill="1" applyBorder="1" applyAlignment="1">
      <alignment horizontal="center" vertical="center"/>
    </xf>
    <xf numFmtId="1" fontId="6" fillId="8" borderId="55" xfId="0" applyNumberFormat="1" applyFont="1" applyFill="1" applyBorder="1" applyAlignment="1">
      <alignment horizontal="center" vertical="center"/>
    </xf>
    <xf numFmtId="1" fontId="6" fillId="8" borderId="56" xfId="0" applyNumberFormat="1" applyFont="1" applyFill="1" applyBorder="1" applyAlignment="1">
      <alignment horizontal="center" vertical="center"/>
    </xf>
    <xf numFmtId="1" fontId="6" fillId="8" borderId="57" xfId="0" applyNumberFormat="1" applyFont="1" applyFill="1" applyBorder="1" applyAlignment="1">
      <alignment horizontal="center" vertical="center"/>
    </xf>
    <xf numFmtId="10" fontId="6" fillId="9" borderId="54" xfId="0" applyNumberFormat="1" applyFont="1" applyFill="1" applyBorder="1" applyAlignment="1">
      <alignment horizontal="center" vertical="center"/>
    </xf>
    <xf numFmtId="1" fontId="6" fillId="9" borderId="55" xfId="0" applyNumberFormat="1" applyFont="1" applyFill="1" applyBorder="1" applyAlignment="1">
      <alignment horizontal="center" vertical="center"/>
    </xf>
    <xf numFmtId="1" fontId="6" fillId="9" borderId="56" xfId="0" applyNumberFormat="1" applyFont="1" applyFill="1" applyBorder="1" applyAlignment="1">
      <alignment horizontal="center" vertical="center"/>
    </xf>
    <xf numFmtId="1" fontId="6" fillId="9" borderId="57" xfId="0" applyNumberFormat="1" applyFont="1" applyFill="1" applyBorder="1" applyAlignment="1">
      <alignment horizontal="center" vertical="center"/>
    </xf>
    <xf numFmtId="10" fontId="4" fillId="10" borderId="50" xfId="0" applyNumberFormat="1" applyFont="1" applyFill="1" applyBorder="1" applyAlignment="1">
      <alignment horizontal="center" vertical="center"/>
    </xf>
    <xf numFmtId="1" fontId="4" fillId="10" borderId="51" xfId="0" applyNumberFormat="1" applyFont="1" applyFill="1" applyBorder="1" applyAlignment="1">
      <alignment horizontal="center" vertical="center"/>
    </xf>
    <xf numFmtId="1" fontId="4" fillId="10" borderId="52" xfId="0" applyNumberFormat="1" applyFont="1" applyFill="1" applyBorder="1" applyAlignment="1">
      <alignment horizontal="center" vertical="center"/>
    </xf>
    <xf numFmtId="1" fontId="4" fillId="10" borderId="53" xfId="0" applyNumberFormat="1" applyFont="1" applyFill="1" applyBorder="1" applyAlignment="1">
      <alignment horizontal="center" vertical="center"/>
    </xf>
    <xf numFmtId="10" fontId="10" fillId="7" borderId="58" xfId="0" applyNumberFormat="1" applyFont="1" applyFill="1" applyBorder="1" applyAlignment="1">
      <alignment horizontal="center" vertical="center"/>
    </xf>
    <xf numFmtId="10" fontId="10" fillId="8" borderId="58" xfId="0" applyNumberFormat="1" applyFont="1" applyFill="1" applyBorder="1" applyAlignment="1">
      <alignment horizontal="center" vertical="center"/>
    </xf>
    <xf numFmtId="10" fontId="10" fillId="9" borderId="58" xfId="0" applyNumberFormat="1" applyFont="1" applyFill="1" applyBorder="1" applyAlignment="1">
      <alignment horizontal="center" vertical="center"/>
    </xf>
    <xf numFmtId="10" fontId="8" fillId="10" borderId="42" xfId="0" applyNumberFormat="1" applyFont="1" applyFill="1" applyBorder="1" applyAlignment="1">
      <alignment horizontal="center" vertical="center"/>
    </xf>
    <xf numFmtId="10" fontId="6" fillId="7" borderId="59" xfId="0" applyNumberFormat="1" applyFont="1" applyFill="1" applyBorder="1" applyAlignment="1">
      <alignment horizontal="center" vertical="center"/>
    </xf>
    <xf numFmtId="1" fontId="6" fillId="7" borderId="60" xfId="0" applyNumberFormat="1" applyFont="1" applyFill="1" applyBorder="1" applyAlignment="1">
      <alignment horizontal="center" vertical="center"/>
    </xf>
    <xf numFmtId="1" fontId="6" fillId="7" borderId="61" xfId="0" applyNumberFormat="1" applyFont="1" applyFill="1" applyBorder="1" applyAlignment="1">
      <alignment horizontal="center" vertical="center"/>
    </xf>
    <xf numFmtId="1" fontId="6" fillId="7" borderId="62" xfId="0" applyNumberFormat="1" applyFont="1" applyFill="1" applyBorder="1" applyAlignment="1">
      <alignment horizontal="center" vertical="center"/>
    </xf>
    <xf numFmtId="10" fontId="6" fillId="8" borderId="59" xfId="0" applyNumberFormat="1" applyFont="1" applyFill="1" applyBorder="1" applyAlignment="1">
      <alignment horizontal="center" vertical="center"/>
    </xf>
    <xf numFmtId="1" fontId="6" fillId="8" borderId="60" xfId="0" applyNumberFormat="1" applyFont="1" applyFill="1" applyBorder="1" applyAlignment="1">
      <alignment horizontal="center" vertical="center"/>
    </xf>
    <xf numFmtId="1" fontId="6" fillId="8" borderId="61" xfId="0" applyNumberFormat="1" applyFont="1" applyFill="1" applyBorder="1" applyAlignment="1">
      <alignment horizontal="center" vertical="center"/>
    </xf>
    <xf numFmtId="1" fontId="6" fillId="8" borderId="62" xfId="0" applyNumberFormat="1" applyFont="1" applyFill="1" applyBorder="1" applyAlignment="1">
      <alignment horizontal="center" vertical="center"/>
    </xf>
    <xf numFmtId="10" fontId="6" fillId="9" borderId="59" xfId="0" applyNumberFormat="1" applyFont="1" applyFill="1" applyBorder="1" applyAlignment="1">
      <alignment horizontal="center" vertical="center"/>
    </xf>
    <xf numFmtId="1" fontId="6" fillId="9" borderId="60" xfId="0" applyNumberFormat="1" applyFont="1" applyFill="1" applyBorder="1" applyAlignment="1">
      <alignment horizontal="center" vertical="center"/>
    </xf>
    <xf numFmtId="1" fontId="6" fillId="9" borderId="61" xfId="0" applyNumberFormat="1" applyFont="1" applyFill="1" applyBorder="1" applyAlignment="1">
      <alignment horizontal="center" vertical="center"/>
    </xf>
    <xf numFmtId="1" fontId="6" fillId="9" borderId="62" xfId="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0" fontId="4" fillId="11" borderId="50" xfId="0" applyNumberFormat="1" applyFont="1" applyFill="1" applyBorder="1" applyAlignment="1">
      <alignment horizontal="center"/>
    </xf>
    <xf numFmtId="10" fontId="4" fillId="11" borderId="34" xfId="0" applyNumberFormat="1" applyFont="1" applyFill="1" applyBorder="1" applyAlignment="1">
      <alignment horizontal="center"/>
    </xf>
    <xf numFmtId="10" fontId="4" fillId="11" borderId="42" xfId="0" applyNumberFormat="1" applyFont="1" applyFill="1" applyBorder="1" applyAlignment="1">
      <alignment horizontal="center"/>
    </xf>
    <xf numFmtId="10" fontId="4" fillId="11" borderId="1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8" fontId="10" fillId="8" borderId="46" xfId="0" applyNumberFormat="1" applyFont="1" applyFill="1" applyBorder="1" applyAlignment="1">
      <alignment horizontal="center" vertical="center"/>
    </xf>
    <xf numFmtId="168" fontId="10" fillId="9" borderId="46" xfId="0" applyNumberFormat="1" applyFont="1" applyFill="1" applyBorder="1" applyAlignment="1">
      <alignment horizontal="center" vertical="center"/>
    </xf>
    <xf numFmtId="49" fontId="2" fillId="3" borderId="63" xfId="0" applyNumberFormat="1" applyFont="1" applyFill="1" applyBorder="1" applyAlignment="1">
      <alignment horizontal="center" vertical="center"/>
    </xf>
    <xf numFmtId="49" fontId="2" fillId="3" borderId="6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4" borderId="65" xfId="0" applyNumberFormat="1" applyFont="1" applyFill="1" applyBorder="1" applyAlignment="1">
      <alignment horizontal="center" vertical="center"/>
    </xf>
    <xf numFmtId="49" fontId="3" fillId="4" borderId="66" xfId="0" applyNumberFormat="1" applyFont="1" applyFill="1" applyBorder="1" applyAlignment="1">
      <alignment horizontal="center" vertical="center"/>
    </xf>
    <xf numFmtId="49" fontId="3" fillId="4" borderId="67" xfId="0" applyNumberFormat="1" applyFont="1" applyFill="1" applyBorder="1" applyAlignment="1">
      <alignment horizontal="center" vertical="center"/>
    </xf>
    <xf numFmtId="49" fontId="3" fillId="5" borderId="65" xfId="0" applyNumberFormat="1" applyFont="1" applyFill="1" applyBorder="1" applyAlignment="1">
      <alignment horizontal="center" vertical="center"/>
    </xf>
    <xf numFmtId="49" fontId="3" fillId="5" borderId="66" xfId="0" applyNumberFormat="1" applyFont="1" applyFill="1" applyBorder="1" applyAlignment="1">
      <alignment horizontal="center" vertical="center"/>
    </xf>
    <xf numFmtId="49" fontId="3" fillId="5" borderId="67" xfId="0" applyNumberFormat="1" applyFont="1" applyFill="1" applyBorder="1" applyAlignment="1">
      <alignment horizontal="center" vertical="center"/>
    </xf>
    <xf numFmtId="49" fontId="3" fillId="6" borderId="65" xfId="0" applyNumberFormat="1" applyFont="1" applyFill="1" applyBorder="1" applyAlignment="1">
      <alignment horizontal="center" vertical="center"/>
    </xf>
    <xf numFmtId="49" fontId="3" fillId="6" borderId="66" xfId="0" applyNumberFormat="1" applyFont="1" applyFill="1" applyBorder="1" applyAlignment="1">
      <alignment horizontal="center" vertical="center"/>
    </xf>
    <xf numFmtId="49" fontId="3" fillId="6" borderId="67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69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69" xfId="0" applyFont="1" applyFill="1" applyBorder="1" applyAlignment="1">
      <alignment horizontal="center" vertical="center"/>
    </xf>
    <xf numFmtId="1" fontId="8" fillId="3" borderId="70" xfId="0" applyNumberFormat="1" applyFont="1" applyFill="1" applyBorder="1" applyAlignment="1">
      <alignment horizontal="center"/>
    </xf>
    <xf numFmtId="1" fontId="8" fillId="3" borderId="71" xfId="0" applyNumberFormat="1" applyFont="1" applyFill="1" applyBorder="1" applyAlignment="1">
      <alignment horizontal="center"/>
    </xf>
    <xf numFmtId="1" fontId="8" fillId="3" borderId="12" xfId="0" applyNumberFormat="1" applyFont="1" applyFill="1" applyBorder="1" applyAlignment="1">
      <alignment horizontal="center"/>
    </xf>
    <xf numFmtId="1" fontId="10" fillId="4" borderId="72" xfId="0" applyNumberFormat="1" applyFont="1" applyFill="1" applyBorder="1" applyAlignment="1">
      <alignment horizontal="center"/>
    </xf>
    <xf numFmtId="1" fontId="10" fillId="4" borderId="73" xfId="0" applyNumberFormat="1" applyFont="1" applyFill="1" applyBorder="1" applyAlignment="1">
      <alignment horizontal="center"/>
    </xf>
    <xf numFmtId="1" fontId="10" fillId="4" borderId="74" xfId="0" applyNumberFormat="1" applyFont="1" applyFill="1" applyBorder="1" applyAlignment="1">
      <alignment horizontal="center"/>
    </xf>
    <xf numFmtId="1" fontId="10" fillId="5" borderId="72" xfId="0" applyNumberFormat="1" applyFont="1" applyFill="1" applyBorder="1" applyAlignment="1">
      <alignment horizontal="center"/>
    </xf>
    <xf numFmtId="1" fontId="10" fillId="5" borderId="73" xfId="0" applyNumberFormat="1" applyFont="1" applyFill="1" applyBorder="1" applyAlignment="1">
      <alignment horizontal="center"/>
    </xf>
    <xf numFmtId="1" fontId="10" fillId="5" borderId="74" xfId="0" applyNumberFormat="1" applyFont="1" applyFill="1" applyBorder="1" applyAlignment="1">
      <alignment horizontal="center"/>
    </xf>
    <xf numFmtId="1" fontId="10" fillId="6" borderId="72" xfId="0" applyNumberFormat="1" applyFont="1" applyFill="1" applyBorder="1" applyAlignment="1">
      <alignment horizontal="center"/>
    </xf>
    <xf numFmtId="1" fontId="10" fillId="6" borderId="73" xfId="0" applyNumberFormat="1" applyFont="1" applyFill="1" applyBorder="1" applyAlignment="1">
      <alignment horizontal="center"/>
    </xf>
    <xf numFmtId="1" fontId="10" fillId="6" borderId="74" xfId="0" applyNumberFormat="1" applyFont="1" applyFill="1" applyBorder="1" applyAlignment="1">
      <alignment horizontal="center"/>
    </xf>
    <xf numFmtId="49" fontId="3" fillId="7" borderId="65" xfId="0" applyNumberFormat="1" applyFont="1" applyFill="1" applyBorder="1" applyAlignment="1">
      <alignment horizontal="center" vertical="center"/>
    </xf>
    <xf numFmtId="49" fontId="3" fillId="7" borderId="66" xfId="0" applyNumberFormat="1" applyFont="1" applyFill="1" applyBorder="1" applyAlignment="1">
      <alignment horizontal="center" vertical="center"/>
    </xf>
    <xf numFmtId="49" fontId="3" fillId="7" borderId="67" xfId="0" applyNumberFormat="1" applyFont="1" applyFill="1" applyBorder="1" applyAlignment="1">
      <alignment horizontal="center" vertical="center"/>
    </xf>
    <xf numFmtId="49" fontId="3" fillId="8" borderId="65" xfId="0" applyNumberFormat="1" applyFont="1" applyFill="1" applyBorder="1" applyAlignment="1">
      <alignment horizontal="center" vertical="center"/>
    </xf>
    <xf numFmtId="49" fontId="3" fillId="8" borderId="66" xfId="0" applyNumberFormat="1" applyFont="1" applyFill="1" applyBorder="1" applyAlignment="1">
      <alignment horizontal="center" vertical="center"/>
    </xf>
    <xf numFmtId="49" fontId="3" fillId="8" borderId="67" xfId="0" applyNumberFormat="1" applyFont="1" applyFill="1" applyBorder="1" applyAlignment="1">
      <alignment horizontal="center" vertical="center"/>
    </xf>
    <xf numFmtId="49" fontId="3" fillId="9" borderId="65" xfId="0" applyNumberFormat="1" applyFont="1" applyFill="1" applyBorder="1" applyAlignment="1">
      <alignment horizontal="center" vertical="center"/>
    </xf>
    <xf numFmtId="49" fontId="3" fillId="9" borderId="66" xfId="0" applyNumberFormat="1" applyFont="1" applyFill="1" applyBorder="1" applyAlignment="1">
      <alignment horizontal="center" vertical="center"/>
    </xf>
    <xf numFmtId="49" fontId="3" fillId="9" borderId="67" xfId="0" applyNumberFormat="1" applyFont="1" applyFill="1" applyBorder="1" applyAlignment="1">
      <alignment horizontal="center" vertical="center"/>
    </xf>
    <xf numFmtId="49" fontId="2" fillId="10" borderId="63" xfId="0" applyNumberFormat="1" applyFont="1" applyFill="1" applyBorder="1" applyAlignment="1">
      <alignment horizontal="center" vertical="center"/>
    </xf>
    <xf numFmtId="49" fontId="2" fillId="10" borderId="64" xfId="0" applyNumberFormat="1" applyFont="1" applyFill="1" applyBorder="1" applyAlignment="1">
      <alignment horizontal="center" vertical="center"/>
    </xf>
    <xf numFmtId="49" fontId="2" fillId="10" borderId="4" xfId="0" applyNumberFormat="1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69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69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69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1" fontId="10" fillId="7" borderId="72" xfId="0" applyNumberFormat="1" applyFont="1" applyFill="1" applyBorder="1" applyAlignment="1">
      <alignment horizontal="center"/>
    </xf>
    <xf numFmtId="1" fontId="10" fillId="7" borderId="73" xfId="0" applyNumberFormat="1" applyFont="1" applyFill="1" applyBorder="1" applyAlignment="1">
      <alignment horizontal="center"/>
    </xf>
    <xf numFmtId="1" fontId="10" fillId="7" borderId="74" xfId="0" applyNumberFormat="1" applyFont="1" applyFill="1" applyBorder="1" applyAlignment="1">
      <alignment horizontal="center"/>
    </xf>
    <xf numFmtId="1" fontId="10" fillId="8" borderId="72" xfId="0" applyNumberFormat="1" applyFont="1" applyFill="1" applyBorder="1" applyAlignment="1">
      <alignment horizontal="center"/>
    </xf>
    <xf numFmtId="1" fontId="10" fillId="8" borderId="73" xfId="0" applyNumberFormat="1" applyFont="1" applyFill="1" applyBorder="1" applyAlignment="1">
      <alignment horizontal="center"/>
    </xf>
    <xf numFmtId="1" fontId="10" fillId="8" borderId="74" xfId="0" applyNumberFormat="1" applyFont="1" applyFill="1" applyBorder="1" applyAlignment="1">
      <alignment horizontal="center"/>
    </xf>
    <xf numFmtId="1" fontId="10" fillId="9" borderId="72" xfId="0" applyNumberFormat="1" applyFont="1" applyFill="1" applyBorder="1" applyAlignment="1">
      <alignment horizontal="center"/>
    </xf>
    <xf numFmtId="1" fontId="10" fillId="9" borderId="73" xfId="0" applyNumberFormat="1" applyFont="1" applyFill="1" applyBorder="1" applyAlignment="1">
      <alignment horizontal="center"/>
    </xf>
    <xf numFmtId="1" fontId="10" fillId="9" borderId="74" xfId="0" applyNumberFormat="1" applyFont="1" applyFill="1" applyBorder="1" applyAlignment="1">
      <alignment horizontal="center"/>
    </xf>
    <xf numFmtId="1" fontId="8" fillId="10" borderId="70" xfId="0" applyNumberFormat="1" applyFont="1" applyFill="1" applyBorder="1" applyAlignment="1">
      <alignment horizontal="center"/>
    </xf>
    <xf numFmtId="1" fontId="8" fillId="10" borderId="71" xfId="0" applyNumberFormat="1" applyFont="1" applyFill="1" applyBorder="1" applyAlignment="1">
      <alignment horizontal="center"/>
    </xf>
    <xf numFmtId="1" fontId="8" fillId="10" borderId="12" xfId="0" applyNumberFormat="1" applyFont="1" applyFill="1" applyBorder="1" applyAlignment="1">
      <alignment horizontal="center"/>
    </xf>
    <xf numFmtId="10" fontId="2" fillId="11" borderId="63" xfId="0" applyNumberFormat="1" applyFont="1" applyFill="1" applyBorder="1" applyAlignment="1">
      <alignment horizontal="center" vertical="center"/>
    </xf>
    <xf numFmtId="10" fontId="2" fillId="11" borderId="64" xfId="0" applyNumberFormat="1" applyFont="1" applyFill="1" applyBorder="1" applyAlignment="1">
      <alignment horizontal="center" vertical="center"/>
    </xf>
    <xf numFmtId="10" fontId="2" fillId="11" borderId="4" xfId="0" applyNumberFormat="1" applyFont="1" applyFill="1" applyBorder="1" applyAlignment="1">
      <alignment horizontal="center" vertical="center"/>
    </xf>
    <xf numFmtId="165" fontId="12" fillId="11" borderId="50" xfId="0" applyNumberFormat="1" applyFont="1" applyFill="1" applyBorder="1" applyAlignment="1">
      <alignment horizontal="center" vertical="center"/>
    </xf>
    <xf numFmtId="165" fontId="12" fillId="11" borderId="9" xfId="0" applyNumberFormat="1" applyFont="1" applyFill="1" applyBorder="1" applyAlignment="1">
      <alignment horizontal="center" vertical="center"/>
    </xf>
    <xf numFmtId="170" fontId="12" fillId="11" borderId="50" xfId="0" applyNumberFormat="1" applyFont="1" applyFill="1" applyBorder="1" applyAlignment="1">
      <alignment horizontal="center" vertical="center"/>
    </xf>
    <xf numFmtId="170" fontId="12" fillId="11" borderId="9" xfId="0" applyNumberFormat="1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171" fontId="4" fillId="11" borderId="75" xfId="0" applyNumberFormat="1" applyFont="1" applyFill="1" applyBorder="1" applyAlignment="1">
      <alignment horizontal="center"/>
    </xf>
    <xf numFmtId="171" fontId="4" fillId="11" borderId="76" xfId="0" applyNumberFormat="1" applyFont="1" applyFill="1" applyBorder="1" applyAlignment="1">
      <alignment horizontal="center"/>
    </xf>
    <xf numFmtId="172" fontId="4" fillId="11" borderId="1" xfId="0" applyNumberFormat="1" applyFont="1" applyFill="1" applyBorder="1" applyAlignment="1">
      <alignment horizontal="center"/>
    </xf>
    <xf numFmtId="173" fontId="4" fillId="11" borderId="50" xfId="0" applyNumberFormat="1" applyFont="1" applyFill="1" applyBorder="1" applyAlignment="1">
      <alignment horizontal="center"/>
    </xf>
    <xf numFmtId="1" fontId="4" fillId="11" borderId="50" xfId="0" applyNumberFormat="1" applyFont="1" applyFill="1" applyBorder="1" applyAlignment="1">
      <alignment horizontal="center"/>
    </xf>
    <xf numFmtId="171" fontId="4" fillId="11" borderId="34" xfId="0" applyNumberFormat="1" applyFont="1" applyFill="1" applyBorder="1" applyAlignment="1">
      <alignment horizontal="center"/>
    </xf>
    <xf numFmtId="172" fontId="4" fillId="11" borderId="34" xfId="0" applyNumberFormat="1" applyFont="1" applyFill="1" applyBorder="1" applyAlignment="1">
      <alignment horizontal="center"/>
    </xf>
    <xf numFmtId="173" fontId="4" fillId="11" borderId="34" xfId="0" applyNumberFormat="1" applyFont="1" applyFill="1" applyBorder="1" applyAlignment="1">
      <alignment horizontal="center"/>
    </xf>
    <xf numFmtId="1" fontId="4" fillId="11" borderId="34" xfId="0" applyNumberFormat="1" applyFont="1" applyFill="1" applyBorder="1" applyAlignment="1">
      <alignment horizontal="center"/>
    </xf>
    <xf numFmtId="171" fontId="4" fillId="11" borderId="42" xfId="0" applyNumberFormat="1" applyFont="1" applyFill="1" applyBorder="1" applyAlignment="1">
      <alignment horizontal="center"/>
    </xf>
    <xf numFmtId="172" fontId="4" fillId="11" borderId="9" xfId="0" applyNumberFormat="1" applyFont="1" applyFill="1" applyBorder="1" applyAlignment="1">
      <alignment horizontal="center"/>
    </xf>
    <xf numFmtId="173" fontId="4" fillId="11" borderId="42" xfId="0" applyNumberFormat="1" applyFont="1" applyFill="1" applyBorder="1" applyAlignment="1">
      <alignment horizontal="center"/>
    </xf>
    <xf numFmtId="1" fontId="4" fillId="11" borderId="42" xfId="0" applyNumberFormat="1" applyFont="1" applyFill="1" applyBorder="1" applyAlignment="1">
      <alignment horizontal="center"/>
    </xf>
    <xf numFmtId="173" fontId="4" fillId="11" borderId="17" xfId="0" applyNumberFormat="1" applyFont="1" applyFill="1" applyBorder="1" applyAlignment="1">
      <alignment horizontal="center"/>
    </xf>
    <xf numFmtId="170" fontId="4" fillId="11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workbookViewId="0" topLeftCell="A1">
      <selection activeCell="Z2" sqref="Z2"/>
    </sheetView>
  </sheetViews>
  <sheetFormatPr defaultColWidth="11.421875" defaultRowHeight="12.75"/>
  <cols>
    <col min="1" max="1" width="1.7109375" style="284" customWidth="1"/>
    <col min="2" max="2" width="8.7109375" style="285" customWidth="1"/>
    <col min="3" max="5" width="5.00390625" style="284" customWidth="1"/>
    <col min="6" max="6" width="8.7109375" style="284" customWidth="1"/>
    <col min="7" max="7" width="0.9921875" style="284" customWidth="1"/>
    <col min="8" max="8" width="8.7109375" style="285" customWidth="1"/>
    <col min="9" max="11" width="5.00390625" style="284" customWidth="1"/>
    <col min="12" max="12" width="8.7109375" style="284" customWidth="1"/>
    <col min="13" max="13" width="0.9921875" style="284" customWidth="1"/>
    <col min="14" max="14" width="8.7109375" style="285" customWidth="1"/>
    <col min="15" max="17" width="5.00390625" style="284" customWidth="1"/>
    <col min="18" max="18" width="8.7109375" style="284" customWidth="1"/>
    <col min="19" max="19" width="0.9921875" style="284" customWidth="1"/>
    <col min="20" max="20" width="8.7109375" style="285" customWidth="1"/>
    <col min="21" max="23" width="5.00390625" style="284" customWidth="1"/>
    <col min="24" max="24" width="8.7109375" style="284" customWidth="1"/>
    <col min="25" max="25" width="1.7109375" style="284" customWidth="1"/>
    <col min="26" max="26" width="1.7109375" style="3" customWidth="1"/>
    <col min="27" max="16384" width="11.421875" style="3" customWidth="1"/>
  </cols>
  <sheetData>
    <row r="1" spans="1:25" ht="9" customHeight="1" thickBot="1">
      <c r="A1" s="1"/>
      <c r="B1" s="2">
        <v>0.9755</v>
      </c>
      <c r="C1" s="1"/>
      <c r="D1" s="1"/>
      <c r="E1" s="1"/>
      <c r="F1" s="1"/>
      <c r="G1" s="1"/>
      <c r="H1" s="2">
        <v>0.9825</v>
      </c>
      <c r="I1" s="1"/>
      <c r="J1" s="1"/>
      <c r="K1" s="1"/>
      <c r="L1" s="1"/>
      <c r="M1" s="1"/>
      <c r="N1" s="2">
        <v>0.9895</v>
      </c>
      <c r="O1" s="1"/>
      <c r="P1" s="1"/>
      <c r="Q1" s="1"/>
      <c r="R1" s="1"/>
      <c r="S1" s="1"/>
      <c r="T1" s="2">
        <v>0.9965</v>
      </c>
      <c r="U1" s="1"/>
      <c r="V1" s="1"/>
      <c r="W1" s="1"/>
      <c r="X1" s="1"/>
      <c r="Y1" s="1"/>
    </row>
    <row r="2" spans="1:25" ht="18.75" thickBot="1">
      <c r="A2" s="1"/>
      <c r="B2" s="288" t="s">
        <v>0</v>
      </c>
      <c r="C2" s="289"/>
      <c r="D2" s="289"/>
      <c r="E2" s="289"/>
      <c r="F2" s="290"/>
      <c r="G2" s="1"/>
      <c r="H2" s="291" t="s">
        <v>1</v>
      </c>
      <c r="I2" s="292"/>
      <c r="J2" s="292"/>
      <c r="K2" s="292"/>
      <c r="L2" s="293"/>
      <c r="M2" s="1"/>
      <c r="N2" s="294" t="s">
        <v>2</v>
      </c>
      <c r="O2" s="295"/>
      <c r="P2" s="295"/>
      <c r="Q2" s="295"/>
      <c r="R2" s="296"/>
      <c r="S2" s="1"/>
      <c r="T2" s="297" t="s">
        <v>3</v>
      </c>
      <c r="U2" s="298"/>
      <c r="V2" s="298"/>
      <c r="W2" s="298"/>
      <c r="X2" s="299"/>
      <c r="Y2" s="1"/>
    </row>
    <row r="3" spans="1:25" ht="13.5" customHeight="1">
      <c r="A3" s="1"/>
      <c r="B3" s="4" t="s">
        <v>4</v>
      </c>
      <c r="C3" s="5">
        <f>D3-20</f>
        <v>400</v>
      </c>
      <c r="D3" s="6">
        <f>E3-20</f>
        <v>420</v>
      </c>
      <c r="E3" s="7">
        <f>I3-30</f>
        <v>440</v>
      </c>
      <c r="F3" s="300" t="s">
        <v>5</v>
      </c>
      <c r="G3" s="1"/>
      <c r="H3" s="8" t="s">
        <v>4</v>
      </c>
      <c r="I3" s="9">
        <f>J3-30</f>
        <v>470</v>
      </c>
      <c r="J3" s="10">
        <f>K3-30</f>
        <v>500</v>
      </c>
      <c r="K3" s="11">
        <f>O3-40</f>
        <v>530</v>
      </c>
      <c r="L3" s="302" t="s">
        <v>5</v>
      </c>
      <c r="M3" s="1"/>
      <c r="N3" s="12" t="s">
        <v>4</v>
      </c>
      <c r="O3" s="13">
        <f>P3-40</f>
        <v>570</v>
      </c>
      <c r="P3" s="14">
        <f>Q3-40</f>
        <v>610</v>
      </c>
      <c r="Q3" s="15">
        <f>U3-50</f>
        <v>650</v>
      </c>
      <c r="R3" s="304" t="s">
        <v>5</v>
      </c>
      <c r="S3" s="1"/>
      <c r="T3" s="16" t="s">
        <v>4</v>
      </c>
      <c r="U3" s="17">
        <f>V3-50</f>
        <v>700</v>
      </c>
      <c r="V3" s="18">
        <f>W3-50</f>
        <v>750</v>
      </c>
      <c r="W3" s="19">
        <f>C21-60</f>
        <v>800</v>
      </c>
      <c r="X3" s="306" t="s">
        <v>5</v>
      </c>
      <c r="Y3" s="1"/>
    </row>
    <row r="4" spans="1:25" ht="13.5" customHeight="1" thickBot="1">
      <c r="A4" s="1"/>
      <c r="B4" s="20">
        <f>1/D3*D4</f>
        <v>0.4047619047619048</v>
      </c>
      <c r="C4" s="21">
        <f>D4/D3*C3</f>
        <v>161.9047619047619</v>
      </c>
      <c r="D4" s="22">
        <f>ROUND(D3*0.4,-1)</f>
        <v>170</v>
      </c>
      <c r="E4" s="23">
        <f>D4/D3*E3</f>
        <v>178.0952380952381</v>
      </c>
      <c r="F4" s="301"/>
      <c r="G4" s="1"/>
      <c r="H4" s="24">
        <f>1/J3*J4</f>
        <v>0.4</v>
      </c>
      <c r="I4" s="25">
        <f>J4/J3*I3</f>
        <v>188</v>
      </c>
      <c r="J4" s="26">
        <f>ROUND(J3*0.4,-1)</f>
        <v>200</v>
      </c>
      <c r="K4" s="27">
        <f>J4/J3*K3</f>
        <v>212</v>
      </c>
      <c r="L4" s="303"/>
      <c r="M4" s="1"/>
      <c r="N4" s="28">
        <f>1/P3*P4</f>
        <v>0.39344262295081966</v>
      </c>
      <c r="O4" s="29">
        <f>P4/P3*O3</f>
        <v>224.2622950819672</v>
      </c>
      <c r="P4" s="30">
        <f>ROUND(P3*0.4,-1)</f>
        <v>240</v>
      </c>
      <c r="Q4" s="31">
        <f>P4/P3*Q3</f>
        <v>255.7377049180328</v>
      </c>
      <c r="R4" s="305"/>
      <c r="S4" s="1"/>
      <c r="T4" s="32">
        <f>1/V3*V4</f>
        <v>0.39999999999999997</v>
      </c>
      <c r="U4" s="33">
        <f>V4/V3*U3</f>
        <v>280</v>
      </c>
      <c r="V4" s="34">
        <f>ROUND(V3*0.4,-1)</f>
        <v>300</v>
      </c>
      <c r="W4" s="35">
        <f>V4/V3*W3</f>
        <v>320</v>
      </c>
      <c r="X4" s="307"/>
      <c r="Y4" s="1"/>
    </row>
    <row r="5" spans="1:25" ht="13.5" thickBot="1">
      <c r="A5" s="1"/>
      <c r="B5" s="36">
        <v>0.0965</v>
      </c>
      <c r="C5" s="37">
        <f>ROUND(C3*B5,-1)</f>
        <v>40</v>
      </c>
      <c r="D5" s="38">
        <f>ROUND(D3*B5,-1)</f>
        <v>40</v>
      </c>
      <c r="E5" s="39">
        <f>ROUND(E3*B5,-1)</f>
        <v>40</v>
      </c>
      <c r="F5" s="36">
        <f>1/SUM(C3:E3)*SUM(C5:E5)</f>
        <v>0.09523809523809523</v>
      </c>
      <c r="G5" s="40"/>
      <c r="H5" s="41">
        <v>0.0975</v>
      </c>
      <c r="I5" s="42">
        <f>ROUND(I3*H5,-1)</f>
        <v>50</v>
      </c>
      <c r="J5" s="43">
        <f>ROUND(J3*H5,-1)</f>
        <v>50</v>
      </c>
      <c r="K5" s="44">
        <f>ROUND(K3*H5,-1)</f>
        <v>50</v>
      </c>
      <c r="L5" s="45">
        <f>1/SUM(I3:K3)*SUM(I5:K5)</f>
        <v>0.09999999999999999</v>
      </c>
      <c r="M5" s="40"/>
      <c r="N5" s="46">
        <v>0.0985</v>
      </c>
      <c r="O5" s="47">
        <f>ROUND(O3*N5,-1)</f>
        <v>60</v>
      </c>
      <c r="P5" s="48">
        <f>ROUND(P3*N5,-1)</f>
        <v>60</v>
      </c>
      <c r="Q5" s="49">
        <f>ROUND(Q3*N5,-1)</f>
        <v>60</v>
      </c>
      <c r="R5" s="50">
        <f>1/SUM(O3:Q3)*SUM(O5:Q5)</f>
        <v>0.09836065573770492</v>
      </c>
      <c r="S5" s="1"/>
      <c r="T5" s="51">
        <v>0.0995</v>
      </c>
      <c r="U5" s="52">
        <f>ROUND(U3*T5,-1)</f>
        <v>70</v>
      </c>
      <c r="V5" s="53">
        <f>ROUND(V3*T5,-1)</f>
        <v>70</v>
      </c>
      <c r="W5" s="54">
        <f>ROUND(W3*T5,-1)</f>
        <v>80</v>
      </c>
      <c r="X5" s="55">
        <f>1/SUM(U3:W3)*SUM(U5:W5)</f>
        <v>0.09777777777777778</v>
      </c>
      <c r="Y5" s="1"/>
    </row>
    <row r="6" spans="1:25" ht="12.75">
      <c r="A6" s="1"/>
      <c r="B6" s="56">
        <f>B5*(2^B1)</f>
        <v>0.18975012650739706</v>
      </c>
      <c r="C6" s="57">
        <f>ROUND(C3*B5+C4*B6,-1)</f>
        <v>70</v>
      </c>
      <c r="D6" s="58">
        <f>ROUND(D3*B5+D4*B6,-1)</f>
        <v>70</v>
      </c>
      <c r="E6" s="59">
        <f>ROUND(E3*B5+E4*B6,-1)</f>
        <v>80</v>
      </c>
      <c r="F6" s="56">
        <f>1/(D4*3)*(SUM(C6:E6)-(SUM(C5:E5)))</f>
        <v>0.19607843137254902</v>
      </c>
      <c r="G6" s="1"/>
      <c r="H6" s="60">
        <f>H5*(2^H1)</f>
        <v>0.19264892344240064</v>
      </c>
      <c r="I6" s="61">
        <f>ROUND(I3*H5+I4*H6,-1)</f>
        <v>80</v>
      </c>
      <c r="J6" s="62">
        <f>ROUND(J3*H5+J4*H6,-1)</f>
        <v>90</v>
      </c>
      <c r="K6" s="63">
        <f>ROUND(K3*H5+K4*H6,-1)</f>
        <v>90</v>
      </c>
      <c r="L6" s="64">
        <f>1/(J4*3)*(SUM(I6:K6)-(SUM(I5:K5)))</f>
        <v>0.18333333333333335</v>
      </c>
      <c r="M6" s="1"/>
      <c r="N6" s="65">
        <f>N5*(2^N1)</f>
        <v>0.19557142996174068</v>
      </c>
      <c r="O6" s="66">
        <f>ROUND(O3*N5+O4*N6,-1)</f>
        <v>100</v>
      </c>
      <c r="P6" s="67">
        <f>ROUND(P3*N5+P4*N6,-1)</f>
        <v>110</v>
      </c>
      <c r="Q6" s="68">
        <f>ROUND(Q3*N5+Q4*N6,-1)</f>
        <v>110</v>
      </c>
      <c r="R6" s="69">
        <f>1/(P4*3)*(SUM(O6:Q6)-(SUM(O5:Q5)))</f>
        <v>0.19444444444444445</v>
      </c>
      <c r="S6" s="1"/>
      <c r="T6" s="70">
        <f>T5*(2^T1)</f>
        <v>0.19851780812762646</v>
      </c>
      <c r="U6" s="71">
        <f>ROUND(U3*T5+U4*T6,-1)</f>
        <v>130</v>
      </c>
      <c r="V6" s="72">
        <f>ROUND(V3*T5+V4*T6,-1)</f>
        <v>130</v>
      </c>
      <c r="W6" s="73">
        <f>ROUND(W3*T5+W4*T6,-1)</f>
        <v>140</v>
      </c>
      <c r="X6" s="74">
        <f>1/(V4*3)*(SUM(U6:W6)-(SUM(U5:W5)))</f>
        <v>0.2</v>
      </c>
      <c r="Y6" s="1"/>
    </row>
    <row r="7" spans="1:25" ht="12.75">
      <c r="A7" s="1"/>
      <c r="B7" s="75">
        <f>B6*(3^B1)</f>
        <v>0.554132800756073</v>
      </c>
      <c r="C7" s="76">
        <f>ROUND(C3*B5+C4*B7,-1)</f>
        <v>130</v>
      </c>
      <c r="D7" s="77">
        <f>ROUND(D3*B5+D4*B7,-1)</f>
        <v>130</v>
      </c>
      <c r="E7" s="78">
        <f>ROUND(E3*B5+E4*B7,-1)</f>
        <v>140</v>
      </c>
      <c r="F7" s="75">
        <f>1/(D4*3)*(SUM(C7:E7)-(SUM(C5:E5)))</f>
        <v>0.5490196078431373</v>
      </c>
      <c r="G7" s="1"/>
      <c r="H7" s="79">
        <f>H6*(3^H1)</f>
        <v>0.5669414618554138</v>
      </c>
      <c r="I7" s="80">
        <f>ROUND(I3*H5+I4*H7,-1)</f>
        <v>150</v>
      </c>
      <c r="J7" s="81">
        <f>ROUND(J3*H5+J4*H7,-1)</f>
        <v>160</v>
      </c>
      <c r="K7" s="82">
        <f>ROUND(K3*H5+K4*H7,-1)</f>
        <v>170</v>
      </c>
      <c r="L7" s="79">
        <f>1/(J4*3)*(SUM(I7:K7)-(SUM(I5:K5)))</f>
        <v>0.55</v>
      </c>
      <c r="M7" s="1"/>
      <c r="N7" s="83">
        <f>N6*(3^N1)</f>
        <v>0.5799851750639362</v>
      </c>
      <c r="O7" s="84">
        <f>ROUND(O3*N5+O4*N7,-1)</f>
        <v>190</v>
      </c>
      <c r="P7" s="85">
        <f>ROUND(P3*N5+P4*N7,-1)</f>
        <v>200</v>
      </c>
      <c r="Q7" s="86">
        <f>ROUND(Q3*N5+Q4*N7,-1)</f>
        <v>210</v>
      </c>
      <c r="R7" s="83">
        <f>1/(P4*3)*(SUM(O7:Q7)-(SUM(O5:Q5)))</f>
        <v>0.5833333333333334</v>
      </c>
      <c r="S7" s="1"/>
      <c r="T7" s="87">
        <f>T6*(3^T1)</f>
        <v>0.5932678333241344</v>
      </c>
      <c r="U7" s="88">
        <f>ROUND(U3*T5+U4*T7,-1)</f>
        <v>240</v>
      </c>
      <c r="V7" s="89">
        <f>ROUND(V3*T5+V4*T7,-1)</f>
        <v>250</v>
      </c>
      <c r="W7" s="90">
        <f>ROUND(W3*T5+W4*T7,-1)</f>
        <v>270</v>
      </c>
      <c r="X7" s="87">
        <f>1/(V4*3)*(SUM(U7:W7)-(SUM(U5:W5)))</f>
        <v>0.6</v>
      </c>
      <c r="Y7" s="1"/>
    </row>
    <row r="8" spans="1:25" ht="12.75">
      <c r="A8" s="1"/>
      <c r="B8" s="91">
        <f>B6*(6^B1)</f>
        <v>1.0896038243042805</v>
      </c>
      <c r="C8" s="76">
        <f>ROUND(C3*B5+C4*B8,-1)</f>
        <v>220</v>
      </c>
      <c r="D8" s="77">
        <f>ROUND(D3*B5+D4*B8,-1)</f>
        <v>230</v>
      </c>
      <c r="E8" s="78">
        <f>ROUND(E3*B5+E4*B8,-1)</f>
        <v>240</v>
      </c>
      <c r="F8" s="91">
        <f>1/(D4*3)*(SUM(C8:E8)-(SUM(C5:E5)))</f>
        <v>1.1176470588235294</v>
      </c>
      <c r="G8" s="1"/>
      <c r="H8" s="92">
        <f>H6*(6^H1)</f>
        <v>1.120211920833911</v>
      </c>
      <c r="I8" s="80">
        <f>ROUND(I3*H5+I4*H8,-1)</f>
        <v>260</v>
      </c>
      <c r="J8" s="81">
        <f>ROUND(J3*H5+J4*H8,-1)</f>
        <v>270</v>
      </c>
      <c r="K8" s="82">
        <f>ROUND(K3*H5+K4*H8,-1)</f>
        <v>290</v>
      </c>
      <c r="L8" s="92">
        <f>1/(J4*3)*(SUM(I8:K8)-(SUM(I5:K5)))</f>
        <v>1.1166666666666667</v>
      </c>
      <c r="M8" s="1"/>
      <c r="N8" s="93">
        <f>N6*(6^N1)</f>
        <v>1.1515586806483704</v>
      </c>
      <c r="O8" s="84">
        <f>ROUND(O3*N5+O4*N8,-1)</f>
        <v>310</v>
      </c>
      <c r="P8" s="85">
        <f>ROUND(P3*N5+P4*N8,-1)</f>
        <v>340</v>
      </c>
      <c r="Q8" s="86">
        <f>ROUND(Q3*N5+Q4*N8,-1)</f>
        <v>360</v>
      </c>
      <c r="R8" s="93">
        <f>1/(P4*3)*(SUM(O8:Q8)-(SUM(O5:Q5)))</f>
        <v>1.152777777777778</v>
      </c>
      <c r="S8" s="1"/>
      <c r="T8" s="94">
        <f>T6*(6^T1)</f>
        <v>1.1836606020515892</v>
      </c>
      <c r="U8" s="88">
        <f>ROUND(U3*T5+U4*T8,-1)</f>
        <v>400</v>
      </c>
      <c r="V8" s="89">
        <f>ROUND(V3*T5+V4*T8,-1)</f>
        <v>430</v>
      </c>
      <c r="W8" s="90">
        <f>ROUND(W3*T5+W4*T8,-1)</f>
        <v>460</v>
      </c>
      <c r="X8" s="94">
        <f>1/(V4*3)*(SUM(U8:W8)-(SUM(U5:W5)))</f>
        <v>1.1888888888888889</v>
      </c>
      <c r="Y8" s="1"/>
    </row>
    <row r="9" spans="1:25" ht="12.75">
      <c r="A9" s="1"/>
      <c r="B9" s="91">
        <f>B6*(10^B1)</f>
        <v>1.7934202703389146</v>
      </c>
      <c r="C9" s="76">
        <f>ROUND(C3*B5+C4*B9,-1)</f>
        <v>330</v>
      </c>
      <c r="D9" s="77">
        <f>ROUND(D3*B5+D4*B9,-1)</f>
        <v>350</v>
      </c>
      <c r="E9" s="78">
        <f>ROUND(E3*B5+E4*B9,-1)</f>
        <v>360</v>
      </c>
      <c r="F9" s="91">
        <f>1/(D4*3)*(SUM(C9:E9)-(SUM(C5:E5)))</f>
        <v>1.803921568627451</v>
      </c>
      <c r="G9" s="1"/>
      <c r="H9" s="92">
        <f>H6*(10^H1)</f>
        <v>1.8504041187236573</v>
      </c>
      <c r="I9" s="80">
        <f>ROUND(I3*H5+I4*H9,-1)</f>
        <v>390</v>
      </c>
      <c r="J9" s="81">
        <f>ROUND(J3*H5+J4*H9,-1)</f>
        <v>420</v>
      </c>
      <c r="K9" s="82">
        <f>ROUND(K3*H5+K4*H9,-1)</f>
        <v>440</v>
      </c>
      <c r="L9" s="92">
        <f>1/(J4*3)*(SUM(I9:K9)-(SUM(I5:K5)))</f>
        <v>1.8333333333333335</v>
      </c>
      <c r="M9" s="1"/>
      <c r="N9" s="93">
        <f>N6*(10^N1)</f>
        <v>1.9089977266381026</v>
      </c>
      <c r="O9" s="84">
        <f>ROUND(O3*N5+O4*N9,-1)</f>
        <v>480</v>
      </c>
      <c r="P9" s="85">
        <f>ROUND(P3*N5+P4*N9,-1)</f>
        <v>520</v>
      </c>
      <c r="Q9" s="86">
        <f>ROUND(Q3*N5+Q4*N9,-1)</f>
        <v>550</v>
      </c>
      <c r="R9" s="93">
        <f>1/(P4*3)*(SUM(O9:Q9)-(SUM(O5:Q5)))</f>
        <v>1.902777777777778</v>
      </c>
      <c r="S9" s="1"/>
      <c r="T9" s="94">
        <f>T6*(10^T1)</f>
        <v>1.9692437302678498</v>
      </c>
      <c r="U9" s="88">
        <f>ROUND(U3*T5+U4*T9,-1)</f>
        <v>620</v>
      </c>
      <c r="V9" s="89">
        <f>ROUND(V3*T5+V4*T9,-1)</f>
        <v>670</v>
      </c>
      <c r="W9" s="90">
        <f>ROUND(W3*T5+W4*T9,-1)</f>
        <v>710</v>
      </c>
      <c r="X9" s="94">
        <f>1/(V4*3)*(SUM(U9:W9)-(SUM(U5:W5)))</f>
        <v>1.9777777777777779</v>
      </c>
      <c r="Y9" s="1"/>
    </row>
    <row r="10" spans="1:25" ht="12.75">
      <c r="A10" s="1"/>
      <c r="B10" s="91">
        <f>B6*(15^B1)</f>
        <v>2.6635392277823553</v>
      </c>
      <c r="C10" s="76">
        <f>ROUND(C3*B5+C4*B10,-1)</f>
        <v>470</v>
      </c>
      <c r="D10" s="77">
        <f>ROUND(D3*B5+D4*B10,-1)</f>
        <v>490</v>
      </c>
      <c r="E10" s="78">
        <f>ROUND(E3*B5+E4*B10,-1)</f>
        <v>520</v>
      </c>
      <c r="F10" s="91">
        <f>1/(D4*3)*(SUM(C10:E10)-(SUM(C5:E5)))</f>
        <v>2.6666666666666665</v>
      </c>
      <c r="G10" s="1"/>
      <c r="H10" s="92">
        <f>H6*(15^H1)</f>
        <v>2.755981185825969</v>
      </c>
      <c r="I10" s="80">
        <f>ROUND(I3*H5+I4*H10,-1)</f>
        <v>560</v>
      </c>
      <c r="J10" s="81">
        <f>ROUND(J3*H5+J4*H10,-1)</f>
        <v>600</v>
      </c>
      <c r="K10" s="82">
        <f>ROUND(K3*H5+K4*H10,-1)</f>
        <v>640</v>
      </c>
      <c r="L10" s="92">
        <f>1/(J4*3)*(SUM(I10:K10)-(SUM(I5:K5)))</f>
        <v>2.75</v>
      </c>
      <c r="M10" s="1"/>
      <c r="N10" s="93">
        <f>N6*(15^N1)</f>
        <v>2.85133150053678</v>
      </c>
      <c r="O10" s="84">
        <f>ROUND(O3*N5+O4*N10,-1)</f>
        <v>700</v>
      </c>
      <c r="P10" s="85">
        <f>ROUND(P3*N5+P4*N10,-1)</f>
        <v>740</v>
      </c>
      <c r="Q10" s="86">
        <f>ROUND(Q3*N5+Q4*N10,-1)</f>
        <v>790</v>
      </c>
      <c r="R10" s="93">
        <f>1/(P4*3)*(SUM(O10:Q10)-(SUM(O5:Q5)))</f>
        <v>2.8472222222222223</v>
      </c>
      <c r="S10" s="1"/>
      <c r="T10" s="94">
        <f>T6*(15^T1)</f>
        <v>2.9496766554101335</v>
      </c>
      <c r="U10" s="88">
        <f>ROUND(U3*T5+U4*T10,-1)</f>
        <v>900</v>
      </c>
      <c r="V10" s="89">
        <f>ROUND(V3*T5+V4*T10,-1)</f>
        <v>960</v>
      </c>
      <c r="W10" s="90">
        <f>ROUND(W3*T5+W4*T10,-1)</f>
        <v>1020</v>
      </c>
      <c r="X10" s="94">
        <f>1/(V4*3)*(SUM(U10:W10)-(SUM(U5:W5)))</f>
        <v>2.9555555555555557</v>
      </c>
      <c r="Y10" s="1"/>
    </row>
    <row r="11" spans="1:25" ht="12.75">
      <c r="A11" s="1"/>
      <c r="B11" s="91">
        <f>B6*(21^B1)</f>
        <v>3.6983413745608638</v>
      </c>
      <c r="C11" s="76">
        <f>ROUND(C3*B5+C4*B11,-1)</f>
        <v>640</v>
      </c>
      <c r="D11" s="77">
        <f>ROUND(D3*B5+D4*B11,-1)</f>
        <v>670</v>
      </c>
      <c r="E11" s="78">
        <f>ROUND(E3*B5+E4*B11,-1)</f>
        <v>700</v>
      </c>
      <c r="F11" s="91">
        <f>1/(D4*3)*(SUM(C11:E11)-(SUM(C5:E5)))</f>
        <v>3.7058823529411766</v>
      </c>
      <c r="G11" s="1"/>
      <c r="H11" s="92">
        <f>H6*(21^H1)</f>
        <v>3.835721293898693</v>
      </c>
      <c r="I11" s="80">
        <f>ROUND(I3*H5+I4*H11,-1)</f>
        <v>770</v>
      </c>
      <c r="J11" s="81">
        <f>ROUND(J3*H5+J4*H11,-1)</f>
        <v>820</v>
      </c>
      <c r="K11" s="82">
        <f>ROUND(K3*H5+K4*H11,-1)</f>
        <v>860</v>
      </c>
      <c r="L11" s="92">
        <f>1/(J4*3)*(SUM(I11:K11)-(SUM(I5:K5)))</f>
        <v>3.8333333333333335</v>
      </c>
      <c r="M11" s="1"/>
      <c r="N11" s="93">
        <f>N6*(21^N1)</f>
        <v>3.9777858941109177</v>
      </c>
      <c r="O11" s="84">
        <f>ROUND(O3*N5+O4*N11,-1)</f>
        <v>950</v>
      </c>
      <c r="P11" s="85">
        <f>ROUND(P3*N5+P4*N11,-1)</f>
        <v>1010</v>
      </c>
      <c r="Q11" s="86">
        <f>ROUND(Q3*N5+Q4*N11,-1)</f>
        <v>1080</v>
      </c>
      <c r="R11" s="93">
        <f>1/(P4*3)*(SUM(O11:Q11)-(SUM(O5:Q5)))</f>
        <v>3.9722222222222223</v>
      </c>
      <c r="S11" s="1"/>
      <c r="T11" s="94">
        <f>T6*(21^T1)</f>
        <v>4.124687006937568</v>
      </c>
      <c r="U11" s="88">
        <f>ROUND(U3*T5+U4*T11,-1)</f>
        <v>1220</v>
      </c>
      <c r="V11" s="89">
        <f>ROUND(V3*T5+V4*T11,-1)</f>
        <v>1310</v>
      </c>
      <c r="W11" s="90">
        <f>ROUND(W3*T5+W4*T11,-1)</f>
        <v>1400</v>
      </c>
      <c r="X11" s="94">
        <f>1/(V4*3)*(SUM(U11:W11)-(SUM(U5:W5)))</f>
        <v>4.122222222222222</v>
      </c>
      <c r="Y11" s="1"/>
    </row>
    <row r="12" spans="1:25" ht="12.75">
      <c r="A12" s="1"/>
      <c r="B12" s="91">
        <f>B6*(28^B1)</f>
        <v>4.896488441806927</v>
      </c>
      <c r="C12" s="76">
        <f>ROUND(C3*B5+C4*B12,-1)</f>
        <v>830</v>
      </c>
      <c r="D12" s="77">
        <f>ROUND(D3*B5+D4*B12,-1)</f>
        <v>870</v>
      </c>
      <c r="E12" s="78">
        <f>ROUND(E3*B5+E4*B12,-1)</f>
        <v>910</v>
      </c>
      <c r="F12" s="91">
        <f>1/(D4*3)*(SUM(C12:E12)-(SUM(C5:E5)))</f>
        <v>4.88235294117647</v>
      </c>
      <c r="G12" s="1"/>
      <c r="H12" s="92">
        <f>H6*(28^H1)</f>
        <v>5.08861216968324</v>
      </c>
      <c r="I12" s="80">
        <f>ROUND(I3*H5+I4*H12,-1)</f>
        <v>1000</v>
      </c>
      <c r="J12" s="81">
        <f>ROUND(J3*H5+J4*H12,-1)</f>
        <v>1070</v>
      </c>
      <c r="K12" s="82">
        <f>ROUND(K3*H5+K4*H12,-1)</f>
        <v>1130</v>
      </c>
      <c r="L12" s="92">
        <f>1/(J4*3)*(SUM(I12:K12)-(SUM(I5:K5)))</f>
        <v>5.083333333333334</v>
      </c>
      <c r="M12" s="1"/>
      <c r="N12" s="93">
        <f>N6*(28^N1)</f>
        <v>5.287717970079046</v>
      </c>
      <c r="O12" s="84">
        <f>ROUND(O3*N5+O4*N12,-1)</f>
        <v>1240</v>
      </c>
      <c r="P12" s="85">
        <f>ROUND(P3*N5+P4*N12,-1)</f>
        <v>1330</v>
      </c>
      <c r="Q12" s="86">
        <f>ROUND(Q3*N5+Q4*N12,-1)</f>
        <v>1420</v>
      </c>
      <c r="R12" s="93">
        <f>1/(P4*3)*(SUM(O12:Q12)-(SUM(O5:Q5)))</f>
        <v>5.291666666666667</v>
      </c>
      <c r="S12" s="1"/>
      <c r="T12" s="94">
        <f>T6*(28^T1)</f>
        <v>5.494048003083723</v>
      </c>
      <c r="U12" s="88">
        <f>ROUND(U3*T5+U4*T12,-1)</f>
        <v>1610</v>
      </c>
      <c r="V12" s="89">
        <f>ROUND(V3*T5+V4*T12,-1)</f>
        <v>1720</v>
      </c>
      <c r="W12" s="90">
        <f>ROUND(W3*T5+W4*T12,-1)</f>
        <v>1840</v>
      </c>
      <c r="X12" s="94">
        <f>1/(V4*3)*(SUM(U12:W12)-(SUM(U5:W5)))</f>
        <v>5.5</v>
      </c>
      <c r="Y12" s="1"/>
    </row>
    <row r="13" spans="1:25" ht="12.75">
      <c r="A13" s="1"/>
      <c r="B13" s="91">
        <f>B6*(36^B1)</f>
        <v>6.2568416463861025</v>
      </c>
      <c r="C13" s="76">
        <f>ROUND(C3*B5+C4*B13,-1)</f>
        <v>1050</v>
      </c>
      <c r="D13" s="77">
        <f>ROUND(D3*B5+D4*B13,-1)</f>
        <v>1100</v>
      </c>
      <c r="E13" s="78">
        <f>ROUND(E3*B5+E4*B13,-1)</f>
        <v>1160</v>
      </c>
      <c r="F13" s="91">
        <f>1/(D4*3)*(SUM(C13:E13)-(SUM(C5:E5)))</f>
        <v>6.254901960784314</v>
      </c>
      <c r="G13" s="1"/>
      <c r="H13" s="92">
        <f>H6*(36^H1)</f>
        <v>6.5137906049788565</v>
      </c>
      <c r="I13" s="80">
        <f>ROUND(I3*H5+I4*H13,-1)</f>
        <v>1270</v>
      </c>
      <c r="J13" s="81">
        <f>ROUND(J3*H5+J4*H13,-1)</f>
        <v>1350</v>
      </c>
      <c r="K13" s="82">
        <f>ROUND(K3*H5+K4*H13,-1)</f>
        <v>1430</v>
      </c>
      <c r="L13" s="92">
        <f>1/(J4*3)*(SUM(I13:K13)-(SUM(I5:K5)))</f>
        <v>6.5</v>
      </c>
      <c r="M13" s="1"/>
      <c r="N13" s="93">
        <f>N6*(36^N1)</f>
        <v>6.78057830448975</v>
      </c>
      <c r="O13" s="84">
        <f>ROUND(O3*N5+O4*N13,-1)</f>
        <v>1580</v>
      </c>
      <c r="P13" s="85">
        <f>ROUND(P3*N5+P4*N13,-1)</f>
        <v>1690</v>
      </c>
      <c r="Q13" s="86">
        <f>ROUND(Q3*N5+Q4*N13,-1)</f>
        <v>1800</v>
      </c>
      <c r="R13" s="93">
        <f>1/(P4*3)*(SUM(O13:Q13)-(SUM(O5:Q5)))</f>
        <v>6.791666666666667</v>
      </c>
      <c r="S13" s="1"/>
      <c r="T13" s="94">
        <f>T6*(36^T1)</f>
        <v>7.057565434877252</v>
      </c>
      <c r="U13" s="88">
        <f>ROUND(U3*T5+U4*T13,-1)</f>
        <v>2050</v>
      </c>
      <c r="V13" s="89">
        <f>ROUND(V3*T5+V4*T13,-1)</f>
        <v>2190</v>
      </c>
      <c r="W13" s="90">
        <f>ROUND(W3*T5+W4*T13,-1)</f>
        <v>2340</v>
      </c>
      <c r="X13" s="94">
        <f>1/(V4*3)*(SUM(U13:W13)-(SUM(U5:W5)))</f>
        <v>7.066666666666666</v>
      </c>
      <c r="Y13" s="1"/>
    </row>
    <row r="14" spans="1:25" ht="13.5" thickBot="1">
      <c r="A14" s="1"/>
      <c r="B14" s="95">
        <f>B6*(45^B1)</f>
        <v>7.77841089954249</v>
      </c>
      <c r="C14" s="96">
        <f>ROUND(C3*B5+C4*B14,-1)</f>
        <v>1300</v>
      </c>
      <c r="D14" s="97">
        <f>ROUND(D3*B5+D4*B14,-1)</f>
        <v>1360</v>
      </c>
      <c r="E14" s="98">
        <f>ROUND(E3*B5+E4*B14,-1)</f>
        <v>1430</v>
      </c>
      <c r="F14" s="95">
        <f>1/(D4*3)*(SUM(C14:E14)-(SUM(C5:E5)))</f>
        <v>7.784313725490196</v>
      </c>
      <c r="G14" s="1"/>
      <c r="H14" s="99">
        <f>H6*(45^H1)</f>
        <v>8.110504717174562</v>
      </c>
      <c r="I14" s="100">
        <f>ROUND(I3*H5+I4*H14,-1)</f>
        <v>1570</v>
      </c>
      <c r="J14" s="101">
        <f>ROUND(J3*H5+J4*H14,-1)</f>
        <v>1670</v>
      </c>
      <c r="K14" s="102">
        <f>ROUND(K3*H5+K4*H14,-1)</f>
        <v>1770</v>
      </c>
      <c r="L14" s="99">
        <f>1/(J4*3)*(SUM(I14:K14)-(SUM(I5:K5)))</f>
        <v>8.1</v>
      </c>
      <c r="M14" s="1"/>
      <c r="N14" s="103">
        <f>N6*(45^N1)</f>
        <v>8.455887446482626</v>
      </c>
      <c r="O14" s="104">
        <f>ROUND(O3*N5+O4*N14,-1)</f>
        <v>1950</v>
      </c>
      <c r="P14" s="105">
        <f>ROUND(P3*N5+P4*N14,-1)</f>
        <v>2090</v>
      </c>
      <c r="Q14" s="106">
        <f>ROUND(Q3*N5+Q4*N14,-1)</f>
        <v>2230</v>
      </c>
      <c r="R14" s="103">
        <f>1/(P4*3)*(SUM(O14:Q14)-(SUM(O5:Q5)))</f>
        <v>8.458333333333334</v>
      </c>
      <c r="S14" s="1"/>
      <c r="T14" s="107">
        <f>T6*(45^T1)</f>
        <v>8.81506951374817</v>
      </c>
      <c r="U14" s="108">
        <f>ROUND(U3*T5+U4*T14,-1)</f>
        <v>2540</v>
      </c>
      <c r="V14" s="109">
        <f>ROUND(V3*T5+V4*T14,-1)</f>
        <v>2720</v>
      </c>
      <c r="W14" s="110">
        <f>ROUND(W3*T5+W4*T14,-1)</f>
        <v>2900</v>
      </c>
      <c r="X14" s="107">
        <f>1/(V4*3)*(SUM(U14:W14)-(SUM(U5:W5)))</f>
        <v>8.822222222222223</v>
      </c>
      <c r="Y14" s="1"/>
    </row>
    <row r="15" spans="1:25" ht="12.75">
      <c r="A15" s="1"/>
      <c r="B15" s="111">
        <v>0.235</v>
      </c>
      <c r="C15" s="112">
        <f>ROUND(C3*B15,-1)</f>
        <v>90</v>
      </c>
      <c r="D15" s="113">
        <f>ROUND(D3*B15,-1)</f>
        <v>100</v>
      </c>
      <c r="E15" s="114">
        <f>ROUND(E3*B15,-1)</f>
        <v>100</v>
      </c>
      <c r="F15" s="111">
        <f>1/SUM(C3:E3)*SUM(C15:E15)</f>
        <v>0.23015873015873015</v>
      </c>
      <c r="G15" s="1"/>
      <c r="H15" s="115">
        <v>0.225</v>
      </c>
      <c r="I15" s="116">
        <f>ROUND(I3*H15,-1)</f>
        <v>110</v>
      </c>
      <c r="J15" s="117">
        <f>ROUND(J3*H15,-1)</f>
        <v>110</v>
      </c>
      <c r="K15" s="118">
        <f>ROUND(K3*H15,-1)</f>
        <v>120</v>
      </c>
      <c r="L15" s="115">
        <f>1/SUM(I3:K3)*SUM(I15:K15)</f>
        <v>0.22666666666666666</v>
      </c>
      <c r="M15" s="1"/>
      <c r="N15" s="119">
        <v>0.215</v>
      </c>
      <c r="O15" s="120">
        <f>ROUND(O3*N15,-1)</f>
        <v>120</v>
      </c>
      <c r="P15" s="121">
        <f>ROUND(P3*N15,-1)</f>
        <v>130</v>
      </c>
      <c r="Q15" s="122">
        <f>ROUND(Q3*N15,-1)</f>
        <v>140</v>
      </c>
      <c r="R15" s="119">
        <f>1/SUM(O3:Q3)*SUM(O15:Q15)</f>
        <v>0.21311475409836064</v>
      </c>
      <c r="S15" s="1"/>
      <c r="T15" s="123">
        <v>0.205</v>
      </c>
      <c r="U15" s="124">
        <f>ROUND(U3*T15,-1)</f>
        <v>140</v>
      </c>
      <c r="V15" s="125">
        <f>ROUND(V3*T15,-1)</f>
        <v>150</v>
      </c>
      <c r="W15" s="126">
        <f>ROUND(W3*T15,-1)</f>
        <v>160</v>
      </c>
      <c r="X15" s="123">
        <f>1/SUM(U3:W3)*SUM(U15:W15)</f>
        <v>0.2</v>
      </c>
      <c r="Y15" s="1"/>
    </row>
    <row r="16" spans="1:25" ht="13.5" thickBot="1">
      <c r="A16" s="1"/>
      <c r="B16" s="127">
        <f>B15/2</f>
        <v>0.1175</v>
      </c>
      <c r="C16" s="308">
        <f>ROUND(D4*B16,-1)</f>
        <v>20</v>
      </c>
      <c r="D16" s="309"/>
      <c r="E16" s="310"/>
      <c r="F16" s="127">
        <f>1/D4*C16</f>
        <v>0.11764705882352941</v>
      </c>
      <c r="G16" s="1"/>
      <c r="H16" s="128">
        <f>H15/2</f>
        <v>0.1125</v>
      </c>
      <c r="I16" s="311">
        <f>ROUND(J4*H16,-1)</f>
        <v>20</v>
      </c>
      <c r="J16" s="312"/>
      <c r="K16" s="313"/>
      <c r="L16" s="128">
        <f>1/J4*I16</f>
        <v>0.1</v>
      </c>
      <c r="M16" s="1"/>
      <c r="N16" s="129">
        <f>N15/2</f>
        <v>0.1075</v>
      </c>
      <c r="O16" s="314">
        <f>ROUND(P4*N16,-1)</f>
        <v>30</v>
      </c>
      <c r="P16" s="315"/>
      <c r="Q16" s="316"/>
      <c r="R16" s="129">
        <f>1/P4*O16</f>
        <v>0.125</v>
      </c>
      <c r="S16" s="1"/>
      <c r="T16" s="130">
        <f>T15/2</f>
        <v>0.1025</v>
      </c>
      <c r="U16" s="317">
        <f>ROUND(V4*T16,-1)</f>
        <v>30</v>
      </c>
      <c r="V16" s="318"/>
      <c r="W16" s="319"/>
      <c r="X16" s="130">
        <f>1/V4*U16</f>
        <v>0.1</v>
      </c>
      <c r="Y16" s="1"/>
    </row>
    <row r="17" spans="1:25" ht="12.75">
      <c r="A17" s="1"/>
      <c r="B17" s="111">
        <f>B18/4*6</f>
        <v>0.4425</v>
      </c>
      <c r="C17" s="112">
        <f>ROUND(C3*B17,-1)</f>
        <v>180</v>
      </c>
      <c r="D17" s="113">
        <f>ROUND(D3*B17,-1)</f>
        <v>190</v>
      </c>
      <c r="E17" s="114">
        <f>ROUND(E3*B17,-1)</f>
        <v>190</v>
      </c>
      <c r="F17" s="111">
        <f>1/SUM(C3:E3)*SUM(C17:E17)</f>
        <v>0.4444444444444444</v>
      </c>
      <c r="G17" s="1"/>
      <c r="H17" s="131">
        <f>H18/4*6</f>
        <v>0.48750000000000004</v>
      </c>
      <c r="I17" s="132">
        <f>ROUND(I3*H17,-1)</f>
        <v>230</v>
      </c>
      <c r="J17" s="133">
        <f>ROUND(J3*H17,-1)</f>
        <v>240</v>
      </c>
      <c r="K17" s="134">
        <f>ROUND(K3*H17,-1)</f>
        <v>260</v>
      </c>
      <c r="L17" s="131">
        <f>1/SUM(I3:K3)*SUM(I17:K17)</f>
        <v>0.48666666666666664</v>
      </c>
      <c r="M17" s="1"/>
      <c r="N17" s="135">
        <f>N18/4*6</f>
        <v>0.5325</v>
      </c>
      <c r="O17" s="136">
        <f>ROUND(O3*N17,-1)</f>
        <v>300</v>
      </c>
      <c r="P17" s="137">
        <f>ROUND(P3*N17,-1)</f>
        <v>320</v>
      </c>
      <c r="Q17" s="138">
        <f>ROUND(Q3*N17,-1)</f>
        <v>350</v>
      </c>
      <c r="R17" s="135">
        <f>1/SUM(O3:Q3)*SUM(O17:Q17)</f>
        <v>0.5300546448087432</v>
      </c>
      <c r="S17" s="1"/>
      <c r="T17" s="139">
        <f>T18/4*6</f>
        <v>0.5775</v>
      </c>
      <c r="U17" s="140">
        <f>ROUND(U3*T17,-1)</f>
        <v>400</v>
      </c>
      <c r="V17" s="141">
        <f>ROUND(V3*T17,-1)</f>
        <v>430</v>
      </c>
      <c r="W17" s="142">
        <f>ROUND(W3*T17,-1)</f>
        <v>460</v>
      </c>
      <c r="X17" s="139">
        <f>1/SUM(U3:W3)*SUM(U17:W17)</f>
        <v>0.5733333333333334</v>
      </c>
      <c r="Y17" s="1"/>
    </row>
    <row r="18" spans="1:25" ht="13.5" thickBot="1">
      <c r="A18" s="1"/>
      <c r="B18" s="20">
        <v>0.295</v>
      </c>
      <c r="C18" s="308">
        <f>ROUND(D4*B18,-1)</f>
        <v>50</v>
      </c>
      <c r="D18" s="309"/>
      <c r="E18" s="310"/>
      <c r="F18" s="20">
        <f>1/D4*C18</f>
        <v>0.29411764705882354</v>
      </c>
      <c r="G18" s="1"/>
      <c r="H18" s="128">
        <v>0.325</v>
      </c>
      <c r="I18" s="311">
        <f>ROUND(J4*H18,-1)</f>
        <v>70</v>
      </c>
      <c r="J18" s="312"/>
      <c r="K18" s="313"/>
      <c r="L18" s="128">
        <f>1/J4*I18</f>
        <v>0.35000000000000003</v>
      </c>
      <c r="M18" s="1"/>
      <c r="N18" s="129">
        <v>0.355</v>
      </c>
      <c r="O18" s="314">
        <f>ROUND(P4*N18,-1)</f>
        <v>90</v>
      </c>
      <c r="P18" s="315"/>
      <c r="Q18" s="316"/>
      <c r="R18" s="129">
        <f>1/P4*O18</f>
        <v>0.375</v>
      </c>
      <c r="S18" s="1"/>
      <c r="T18" s="130">
        <v>0.385</v>
      </c>
      <c r="U18" s="317">
        <f>ROUND(V4*T18,-1)</f>
        <v>120</v>
      </c>
      <c r="V18" s="318"/>
      <c r="W18" s="319"/>
      <c r="X18" s="130">
        <f>1/V4*U18</f>
        <v>0.4</v>
      </c>
      <c r="Y18" s="1"/>
    </row>
    <row r="19" spans="1:25" ht="5.25" customHeight="1" thickBot="1">
      <c r="A19" s="1"/>
      <c r="B19" s="2">
        <v>1.0035</v>
      </c>
      <c r="C19" s="1"/>
      <c r="D19" s="1"/>
      <c r="E19" s="1"/>
      <c r="F19" s="1"/>
      <c r="G19" s="1"/>
      <c r="H19" s="2">
        <v>1.0105</v>
      </c>
      <c r="I19" s="1"/>
      <c r="J19" s="1"/>
      <c r="K19" s="1"/>
      <c r="L19" s="1"/>
      <c r="M19" s="1"/>
      <c r="N19" s="2">
        <v>1.0175</v>
      </c>
      <c r="O19" s="1"/>
      <c r="P19" s="1"/>
      <c r="Q19" s="1"/>
      <c r="R19" s="1"/>
      <c r="S19" s="1"/>
      <c r="T19" s="2">
        <v>1.0245</v>
      </c>
      <c r="U19" s="1"/>
      <c r="V19" s="1"/>
      <c r="W19" s="1"/>
      <c r="X19" s="1"/>
      <c r="Y19" s="1"/>
    </row>
    <row r="20" spans="1:25" ht="18.75" thickBot="1">
      <c r="A20" s="1"/>
      <c r="B20" s="320" t="s">
        <v>6</v>
      </c>
      <c r="C20" s="321"/>
      <c r="D20" s="321"/>
      <c r="E20" s="321"/>
      <c r="F20" s="322"/>
      <c r="G20" s="1"/>
      <c r="H20" s="323" t="s">
        <v>7</v>
      </c>
      <c r="I20" s="324"/>
      <c r="J20" s="324"/>
      <c r="K20" s="324"/>
      <c r="L20" s="325"/>
      <c r="M20" s="1"/>
      <c r="N20" s="326" t="s">
        <v>8</v>
      </c>
      <c r="O20" s="327"/>
      <c r="P20" s="327"/>
      <c r="Q20" s="327"/>
      <c r="R20" s="328"/>
      <c r="S20" s="1"/>
      <c r="T20" s="329" t="s">
        <v>9</v>
      </c>
      <c r="U20" s="330"/>
      <c r="V20" s="330"/>
      <c r="W20" s="330"/>
      <c r="X20" s="331"/>
      <c r="Y20" s="1"/>
    </row>
    <row r="21" spans="1:25" ht="13.5" customHeight="1" thickBot="1">
      <c r="A21" s="1"/>
      <c r="B21" s="143" t="s">
        <v>4</v>
      </c>
      <c r="C21" s="144">
        <f>D21-60</f>
        <v>860</v>
      </c>
      <c r="D21" s="145">
        <f>E21-60</f>
        <v>920</v>
      </c>
      <c r="E21" s="146">
        <f>I21-70</f>
        <v>980</v>
      </c>
      <c r="F21" s="332" t="s">
        <v>5</v>
      </c>
      <c r="G21" s="1"/>
      <c r="H21" s="147" t="s">
        <v>4</v>
      </c>
      <c r="I21" s="148">
        <f>J21-70</f>
        <v>1050</v>
      </c>
      <c r="J21" s="149">
        <f>K21-70</f>
        <v>1120</v>
      </c>
      <c r="K21" s="150">
        <f>O21-80</f>
        <v>1190</v>
      </c>
      <c r="L21" s="334" t="s">
        <v>5</v>
      </c>
      <c r="M21" s="1"/>
      <c r="N21" s="151" t="s">
        <v>4</v>
      </c>
      <c r="O21" s="152">
        <f>P21-80</f>
        <v>1270</v>
      </c>
      <c r="P21" s="153">
        <f>Q21-80</f>
        <v>1350</v>
      </c>
      <c r="Q21" s="154">
        <f>U21-90</f>
        <v>1430</v>
      </c>
      <c r="R21" s="336" t="s">
        <v>5</v>
      </c>
      <c r="S21" s="1"/>
      <c r="T21" s="155" t="s">
        <v>4</v>
      </c>
      <c r="U21" s="156">
        <f>V21-90</f>
        <v>1520</v>
      </c>
      <c r="V21" s="157">
        <f>W21-90</f>
        <v>1610</v>
      </c>
      <c r="W21" s="158">
        <v>1700</v>
      </c>
      <c r="X21" s="338" t="s">
        <v>5</v>
      </c>
      <c r="Y21" s="1"/>
    </row>
    <row r="22" spans="1:25" ht="13.5" customHeight="1" thickBot="1">
      <c r="A22" s="1"/>
      <c r="B22" s="159">
        <f>1/D21*D22</f>
        <v>0.40217391304347827</v>
      </c>
      <c r="C22" s="160">
        <f>D22/D21*C21</f>
        <v>345.8695652173913</v>
      </c>
      <c r="D22" s="161">
        <f>ROUND(D21*0.4,-1)</f>
        <v>370</v>
      </c>
      <c r="E22" s="162">
        <f>D22/D21*E21</f>
        <v>394.1304347826087</v>
      </c>
      <c r="F22" s="333"/>
      <c r="G22" s="1"/>
      <c r="H22" s="163">
        <f>1/J21*J22</f>
        <v>0.40178571428571425</v>
      </c>
      <c r="I22" s="164">
        <f>J22/J21*I21</f>
        <v>421.875</v>
      </c>
      <c r="J22" s="165">
        <f>ROUND(J21*0.4,-1)</f>
        <v>450</v>
      </c>
      <c r="K22" s="166">
        <f>J22/J21*K21</f>
        <v>478.125</v>
      </c>
      <c r="L22" s="335"/>
      <c r="M22" s="1"/>
      <c r="N22" s="167">
        <f>1/P21*P22</f>
        <v>0.39999999999999997</v>
      </c>
      <c r="O22" s="168">
        <f>P22/P21*O21</f>
        <v>508</v>
      </c>
      <c r="P22" s="169">
        <f>ROUND(P21*0.4,-1)</f>
        <v>540</v>
      </c>
      <c r="Q22" s="170">
        <f>P22/P21*Q21</f>
        <v>572</v>
      </c>
      <c r="R22" s="337"/>
      <c r="S22" s="1"/>
      <c r="T22" s="171">
        <f>1/V21*V22</f>
        <v>0.3975155279503106</v>
      </c>
      <c r="U22" s="172">
        <f>V22/V21*U21</f>
        <v>604.223602484472</v>
      </c>
      <c r="V22" s="173">
        <f>ROUND(V21*0.4,-1)</f>
        <v>640</v>
      </c>
      <c r="W22" s="174">
        <f>V22/V21*W21</f>
        <v>675.776397515528</v>
      </c>
      <c r="X22" s="338"/>
      <c r="Y22" s="1"/>
    </row>
    <row r="23" spans="1:25" ht="13.5" thickBot="1">
      <c r="A23" s="1"/>
      <c r="B23" s="175">
        <v>0.1005</v>
      </c>
      <c r="C23" s="176">
        <f>ROUND(C21*B23,-1)</f>
        <v>90</v>
      </c>
      <c r="D23" s="177">
        <f>ROUND(D21*B23,-1)</f>
        <v>90</v>
      </c>
      <c r="E23" s="178">
        <f>ROUND(E21*B23,-1)</f>
        <v>100</v>
      </c>
      <c r="F23" s="179">
        <f>1/SUM(C21:E21)*SUM(C23:E23)</f>
        <v>0.10144927536231885</v>
      </c>
      <c r="G23" s="1"/>
      <c r="H23" s="180">
        <v>0.1015</v>
      </c>
      <c r="I23" s="181">
        <f>ROUND(I21*H23,-1)</f>
        <v>110</v>
      </c>
      <c r="J23" s="182">
        <f>ROUND(J21*H23,-1)</f>
        <v>110</v>
      </c>
      <c r="K23" s="183">
        <f>ROUND(K21*H23,-1)</f>
        <v>120</v>
      </c>
      <c r="L23" s="184">
        <f>1/SUM(I21:K21)*SUM(I23:K23)</f>
        <v>0.1011904761904762</v>
      </c>
      <c r="M23" s="1"/>
      <c r="N23" s="185">
        <v>0.1025</v>
      </c>
      <c r="O23" s="186">
        <f>ROUND(O21*N23,-1)</f>
        <v>130</v>
      </c>
      <c r="P23" s="187">
        <f>ROUND(P21*N23,-1)</f>
        <v>140</v>
      </c>
      <c r="Q23" s="188">
        <f>ROUND(Q21*N23,-1)</f>
        <v>150</v>
      </c>
      <c r="R23" s="189">
        <f>1/SUM(O21:Q21)*SUM(O23:Q23)</f>
        <v>0.1037037037037037</v>
      </c>
      <c r="S23" s="1"/>
      <c r="T23" s="190">
        <v>0.1035</v>
      </c>
      <c r="U23" s="191">
        <f>ROUND(U21*T23,-1)</f>
        <v>160</v>
      </c>
      <c r="V23" s="192">
        <f>ROUND(V21*T23,-1)</f>
        <v>170</v>
      </c>
      <c r="W23" s="193">
        <f>ROUND(W21*T23,-1)</f>
        <v>180</v>
      </c>
      <c r="X23" s="190">
        <f>1/SUM(U21:W21)*SUM(U23:W23)</f>
        <v>0.10559006211180125</v>
      </c>
      <c r="Y23" s="1"/>
    </row>
    <row r="24" spans="1:25" ht="12.75">
      <c r="A24" s="1"/>
      <c r="B24" s="194">
        <f>B23*(2^B19)</f>
        <v>0.2014882210178584</v>
      </c>
      <c r="C24" s="195">
        <f>ROUND(C21*B23+C22*B24,-1)</f>
        <v>160</v>
      </c>
      <c r="D24" s="196">
        <f>ROUND(D21*B23+D22*B24,-1)</f>
        <v>170</v>
      </c>
      <c r="E24" s="197">
        <f>ROUND(E21*B23+E22*B24,-1)</f>
        <v>180</v>
      </c>
      <c r="F24" s="198">
        <f>1/(D22*3)*(SUM(C24:E24)-(SUM(C23:E23)))</f>
        <v>0.2072072072072072</v>
      </c>
      <c r="G24" s="1"/>
      <c r="H24" s="199">
        <f>H23*(2^H19)</f>
        <v>0.20448283273187387</v>
      </c>
      <c r="I24" s="200">
        <f>ROUND(I21*H23+I22*H24,-1)</f>
        <v>190</v>
      </c>
      <c r="J24" s="201">
        <f>ROUND(J21*H23+J22*H24,-1)</f>
        <v>210</v>
      </c>
      <c r="K24" s="202">
        <f>ROUND(K21*H23+K22*H24,-1)</f>
        <v>220</v>
      </c>
      <c r="L24" s="203">
        <f>1/(J22*3)*(SUM(I24:K24)-(SUM(I23:K23)))</f>
        <v>0.2074074074074074</v>
      </c>
      <c r="M24" s="1"/>
      <c r="N24" s="204">
        <f>N23*(2^N19)</f>
        <v>0.20750180839682694</v>
      </c>
      <c r="O24" s="205">
        <f>ROUND(O21*N23+O22*N24,-1)</f>
        <v>240</v>
      </c>
      <c r="P24" s="206">
        <f>ROUND(P21*N23+P22*N24,-1)</f>
        <v>250</v>
      </c>
      <c r="Q24" s="207">
        <f>ROUND(Q21*N23+Q22*N24,-1)</f>
        <v>270</v>
      </c>
      <c r="R24" s="208">
        <f>1/(P22*3)*(SUM(O24:Q24)-(SUM(O23:Q23)))</f>
        <v>0.20987654320987653</v>
      </c>
      <c r="S24" s="1"/>
      <c r="T24" s="209">
        <f>T23*(2^T19)</f>
        <v>0.210545314173704</v>
      </c>
      <c r="U24" s="210">
        <f>ROUND(U21*T23+U22*T24,-1)</f>
        <v>280</v>
      </c>
      <c r="V24" s="211">
        <f>ROUND(V21*T23+V22*T24,-1)</f>
        <v>300</v>
      </c>
      <c r="W24" s="212">
        <f>ROUND(W21*T23+W22*T24,-1)</f>
        <v>320</v>
      </c>
      <c r="X24" s="209">
        <f>1/(V22*3)*(SUM(U24:W24)-(SUM(U23:W23)))</f>
        <v>0.203125</v>
      </c>
      <c r="Y24" s="1"/>
    </row>
    <row r="25" spans="1:25" ht="12.75">
      <c r="A25" s="1"/>
      <c r="B25" s="213">
        <f>B24*(3^B19)</f>
        <v>0.6067933904033487</v>
      </c>
      <c r="C25" s="214">
        <f>ROUND(C21*B23+C22*B25,-1)</f>
        <v>300</v>
      </c>
      <c r="D25" s="215">
        <f>ROUND(D21*B23+D22*B25,-1)</f>
        <v>320</v>
      </c>
      <c r="E25" s="216">
        <f>ROUND(E21*B23+E22*B25,-1)</f>
        <v>340</v>
      </c>
      <c r="F25" s="213">
        <f>1/(D22*3)*(SUM(C25:E25)-(SUM(C23:E23)))</f>
        <v>0.6126126126126126</v>
      </c>
      <c r="G25" s="1"/>
      <c r="H25" s="217">
        <f>H24*(3^H19)</f>
        <v>0.6205658618090083</v>
      </c>
      <c r="I25" s="218">
        <f>ROUND(I21*H23+I22*H25,-1)</f>
        <v>370</v>
      </c>
      <c r="J25" s="219">
        <f>ROUND(J21*H23+J22*H25,-1)</f>
        <v>390</v>
      </c>
      <c r="K25" s="220">
        <f>ROUND(K21*H23+K22*H25,-1)</f>
        <v>420</v>
      </c>
      <c r="L25" s="217">
        <f>1/(J22*3)*(SUM(I25:K25)-(SUM(I23:K23)))</f>
        <v>0.6222222222222222</v>
      </c>
      <c r="M25" s="1"/>
      <c r="N25" s="221">
        <f>N24*(3^N19)</f>
        <v>0.634589325717287</v>
      </c>
      <c r="O25" s="222">
        <f>ROUND(O21*N23+O22*N25,-1)</f>
        <v>450</v>
      </c>
      <c r="P25" s="223">
        <f>ROUND(P21*N23+P22*N25,-1)</f>
        <v>480</v>
      </c>
      <c r="Q25" s="224">
        <f>ROUND(Q21*N23+Q22*N25,-1)</f>
        <v>510</v>
      </c>
      <c r="R25" s="221">
        <f>1/(P22*3)*(SUM(O25:Q25)-(SUM(O23:Q23)))</f>
        <v>0.6296296296296297</v>
      </c>
      <c r="S25" s="1"/>
      <c r="T25" s="225">
        <f>T24*(3^T19)</f>
        <v>0.6488679239153656</v>
      </c>
      <c r="U25" s="226">
        <f>ROUND(U21*T23+U22*T25,-1)</f>
        <v>550</v>
      </c>
      <c r="V25" s="227">
        <f>ROUND(V21*T23+V22*T25,-1)</f>
        <v>580</v>
      </c>
      <c r="W25" s="228">
        <f>ROUND(W21*T23+W22*T25,-1)</f>
        <v>610</v>
      </c>
      <c r="X25" s="225">
        <f>1/(V22*3)*(SUM(U25:W25)-(SUM(U23:W23)))</f>
        <v>0.640625</v>
      </c>
      <c r="Y25" s="1"/>
    </row>
    <row r="26" spans="1:25" ht="12.75">
      <c r="A26" s="1"/>
      <c r="B26" s="229">
        <f>B24*(6^B19)</f>
        <v>1.2165345349031396</v>
      </c>
      <c r="C26" s="214">
        <f>ROUND(C21*B23+C22*B26,-1)</f>
        <v>510</v>
      </c>
      <c r="D26" s="215">
        <f>ROUND(D21*B23+D22*B26,-1)</f>
        <v>540</v>
      </c>
      <c r="E26" s="216">
        <f>ROUND(E21*B23+E22*B26,-1)</f>
        <v>580</v>
      </c>
      <c r="F26" s="229">
        <f>1/(D22*3)*(SUM(C26:E26)-(SUM(C23:E23)))</f>
        <v>1.2162162162162162</v>
      </c>
      <c r="G26" s="1"/>
      <c r="H26" s="230">
        <f>H24*(6^H19)</f>
        <v>1.2501976878758874</v>
      </c>
      <c r="I26" s="218">
        <f>ROUND(I21*H23+I22*H26,-1)</f>
        <v>630</v>
      </c>
      <c r="J26" s="219">
        <f>ROUND(J21*H23+J22*H26,-1)</f>
        <v>680</v>
      </c>
      <c r="K26" s="220">
        <f>ROUND(K21*H23+K22*H26,-1)</f>
        <v>720</v>
      </c>
      <c r="L26" s="230">
        <f>1/(J22*3)*(SUM(I26:K26)-(SUM(I23:K23)))</f>
        <v>1.2518518518518518</v>
      </c>
      <c r="M26" s="1"/>
      <c r="N26" s="231">
        <f>N24*(6^N19)</f>
        <v>1.2846676358600986</v>
      </c>
      <c r="O26" s="222">
        <f>ROUND(O21*N23+O22*N26,-1)</f>
        <v>780</v>
      </c>
      <c r="P26" s="223">
        <f>ROUND(P21*N23+P22*N26,-1)</f>
        <v>830</v>
      </c>
      <c r="Q26" s="224">
        <f>ROUND(Q21*N23+Q22*N26,-1)</f>
        <v>880</v>
      </c>
      <c r="R26" s="231">
        <f>1/(P22*3)*(SUM(O26:Q26)-(SUM(O23:Q23)))</f>
        <v>1.2777777777777777</v>
      </c>
      <c r="S26" s="1"/>
      <c r="T26" s="232">
        <f>T24*(6^T19)</f>
        <v>1.3199623275169055</v>
      </c>
      <c r="U26" s="226">
        <f>ROUND(U21*T23+U22*T26,-1)</f>
        <v>950</v>
      </c>
      <c r="V26" s="227">
        <f>ROUND(V21*T23+V22*T26,-1)</f>
        <v>1010</v>
      </c>
      <c r="W26" s="228">
        <f>ROUND(W21*T23+W22*T26,-1)</f>
        <v>1070</v>
      </c>
      <c r="X26" s="232">
        <f>1/(V22*3)*(SUM(U26:W26)-(SUM(U23:W23)))</f>
        <v>1.3125</v>
      </c>
      <c r="Y26" s="1"/>
    </row>
    <row r="27" spans="1:25" ht="12.75">
      <c r="A27" s="1"/>
      <c r="B27" s="229">
        <f>B24*(10^B19)</f>
        <v>2.0311858499384186</v>
      </c>
      <c r="C27" s="214">
        <f>ROUND(C21*B23+C22*B27,-1)</f>
        <v>790</v>
      </c>
      <c r="D27" s="215">
        <f>ROUND(D21*B23+D22*B27,-1)</f>
        <v>840</v>
      </c>
      <c r="E27" s="216">
        <f>ROUND(E21*B23+E22*B27,-1)</f>
        <v>900</v>
      </c>
      <c r="F27" s="229">
        <f>1/(D22*3)*(SUM(C27:E27)-(SUM(C23:E23)))</f>
        <v>2.027027027027027</v>
      </c>
      <c r="G27" s="1"/>
      <c r="H27" s="230">
        <f>H24*(10^H19)</f>
        <v>2.094868916917328</v>
      </c>
      <c r="I27" s="218">
        <f>ROUND(I21*H23+I22*H27,-1)</f>
        <v>990</v>
      </c>
      <c r="J27" s="219">
        <f>ROUND(J21*H23+J22*H27,-1)</f>
        <v>1060</v>
      </c>
      <c r="K27" s="220">
        <f>ROUND(K21*H23+K22*H27,-1)</f>
        <v>1120</v>
      </c>
      <c r="L27" s="230">
        <f>1/(J22*3)*(SUM(I27:K27)-(SUM(I23:K23)))</f>
        <v>2.096296296296296</v>
      </c>
      <c r="M27" s="1"/>
      <c r="N27" s="231">
        <f>N24*(10^N19)</f>
        <v>2.160338900865254</v>
      </c>
      <c r="O27" s="222">
        <f>ROUND(O21*N23+O22*N27,-1)</f>
        <v>1230</v>
      </c>
      <c r="P27" s="223">
        <f>ROUND(P21*N23+P22*N27,-1)</f>
        <v>1300</v>
      </c>
      <c r="Q27" s="224">
        <f>ROUND(Q21*N23+Q22*N27,-1)</f>
        <v>1380</v>
      </c>
      <c r="R27" s="231">
        <f>1/(P22*3)*(SUM(O27:Q27)-(SUM(O23:Q23)))</f>
        <v>2.154320987654321</v>
      </c>
      <c r="S27" s="1"/>
      <c r="T27" s="232">
        <f>T24*(10^T19)</f>
        <v>2.22764293795175</v>
      </c>
      <c r="U27" s="226">
        <f>ROUND(U21*T23+U22*T27,-1)</f>
        <v>1500</v>
      </c>
      <c r="V27" s="227">
        <f>ROUND(V21*T23+V22*T27,-1)</f>
        <v>1590</v>
      </c>
      <c r="W27" s="228">
        <f>ROUND(W21*T23+W22*T27,-1)</f>
        <v>1680</v>
      </c>
      <c r="X27" s="232">
        <f>1/(V22*3)*(SUM(U27:W27)-(SUM(U23:W23)))</f>
        <v>2.21875</v>
      </c>
      <c r="Y27" s="1"/>
    </row>
    <row r="28" spans="1:25" ht="12.75">
      <c r="A28" s="1"/>
      <c r="B28" s="229">
        <f>B24*(15^B19)</f>
        <v>3.0511056130485055</v>
      </c>
      <c r="C28" s="214">
        <f>ROUND(C21*B23+C22*B28,-1)</f>
        <v>1140</v>
      </c>
      <c r="D28" s="215">
        <f>ROUND(D21*B23+D22*B28,-1)</f>
        <v>1220</v>
      </c>
      <c r="E28" s="216">
        <f>ROUND(E21*B23+E22*B28,-1)</f>
        <v>1300</v>
      </c>
      <c r="F28" s="229">
        <f>1/(D22*3)*(SUM(C28:E28)-(SUM(C23:E23)))</f>
        <v>3.045045045045045</v>
      </c>
      <c r="G28" s="1"/>
      <c r="H28" s="230">
        <f>H24*(15^H19)</f>
        <v>3.1557098844192892</v>
      </c>
      <c r="I28" s="218">
        <f>ROUND(I21*H23+I22*H28,-1)</f>
        <v>1440</v>
      </c>
      <c r="J28" s="219">
        <f>ROUND(J21*H23+J22*H28,-1)</f>
        <v>1530</v>
      </c>
      <c r="K28" s="220">
        <f>ROUND(K21*H23+K22*H28,-1)</f>
        <v>1630</v>
      </c>
      <c r="L28" s="230">
        <f>1/(J22*3)*(SUM(I28:K28)-(SUM(I23:K23)))</f>
        <v>3.1555555555555554</v>
      </c>
      <c r="M28" s="1"/>
      <c r="N28" s="231">
        <f>N24*(15^N19)</f>
        <v>3.2635836000108194</v>
      </c>
      <c r="O28" s="222">
        <f>ROUND(O21*N23+O22*N28,-1)</f>
        <v>1790</v>
      </c>
      <c r="P28" s="223">
        <f>ROUND(P21*N23+P22*N28,-1)</f>
        <v>1900</v>
      </c>
      <c r="Q28" s="224">
        <f>ROUND(Q21*N23+Q22*N28,-1)</f>
        <v>2010</v>
      </c>
      <c r="R28" s="231">
        <f>1/(P22*3)*(SUM(O28:Q28)-(SUM(O23:Q23)))</f>
        <v>3.259259259259259</v>
      </c>
      <c r="S28" s="1"/>
      <c r="T28" s="232">
        <f>T24*(15^T19)</f>
        <v>3.3748235829378634</v>
      </c>
      <c r="U28" s="226">
        <f>ROUND(U21*T23+U22*T28,-1)</f>
        <v>2200</v>
      </c>
      <c r="V28" s="227">
        <f>ROUND(V21*T23+V22*T28,-1)</f>
        <v>2330</v>
      </c>
      <c r="W28" s="228">
        <f>ROUND(W21*T23+W22*T28,-1)</f>
        <v>2460</v>
      </c>
      <c r="X28" s="232">
        <f>1/(V22*3)*(SUM(U28:W28)-(SUM(U23:W23)))</f>
        <v>3.375</v>
      </c>
      <c r="Y28" s="1"/>
    </row>
    <row r="29" spans="1:25" ht="12.75">
      <c r="A29" s="1"/>
      <c r="B29" s="229">
        <f>B24*(21^B19)</f>
        <v>4.276581221879609</v>
      </c>
      <c r="C29" s="214">
        <f>ROUND(C21*B23+C22*B29,-1)</f>
        <v>1570</v>
      </c>
      <c r="D29" s="215">
        <f>ROUND(D21*B23+D22*B29,-1)</f>
        <v>1670</v>
      </c>
      <c r="E29" s="216">
        <f>ROUND(E21*B23+E22*B29,-1)</f>
        <v>1780</v>
      </c>
      <c r="F29" s="229">
        <f>1/(D22*3)*(SUM(C29:E29)-(SUM(C23:E23)))</f>
        <v>4.27027027027027</v>
      </c>
      <c r="G29" s="1"/>
      <c r="H29" s="230">
        <f>H24*(21^H19)</f>
        <v>4.433630031749576</v>
      </c>
      <c r="I29" s="218">
        <f>ROUND(I21*H23+I22*H29,-1)</f>
        <v>1980</v>
      </c>
      <c r="J29" s="219">
        <f>ROUND(J21*H23+J22*H29,-1)</f>
        <v>2110</v>
      </c>
      <c r="K29" s="220">
        <f>ROUND(K21*H23+K22*H29,-1)</f>
        <v>2240</v>
      </c>
      <c r="L29" s="230">
        <f>1/(J22*3)*(SUM(I29:K29)-(SUM(I23:K23)))</f>
        <v>4.437037037037037</v>
      </c>
      <c r="M29" s="1"/>
      <c r="N29" s="231">
        <f>N24*(21^N19)</f>
        <v>4.595999982595609</v>
      </c>
      <c r="O29" s="222">
        <f>ROUND(O21*N23+O22*N29,-1)</f>
        <v>2460</v>
      </c>
      <c r="P29" s="223">
        <f>ROUND(P21*N23+P22*N29,-1)</f>
        <v>2620</v>
      </c>
      <c r="Q29" s="224">
        <f>ROUND(Q21*N23+Q22*N29,-1)</f>
        <v>2780</v>
      </c>
      <c r="R29" s="231">
        <f>1/(P22*3)*(SUM(O29:Q29)-(SUM(O23:Q23)))</f>
        <v>4.592592592592593</v>
      </c>
      <c r="S29" s="1"/>
      <c r="T29" s="232">
        <f>T24*(21^T19)</f>
        <v>4.763862828128456</v>
      </c>
      <c r="U29" s="226">
        <f>ROUND(U21*T23+U22*T29,-1)</f>
        <v>3040</v>
      </c>
      <c r="V29" s="227">
        <f>ROUND(V21*T23+V22*T29,-1)</f>
        <v>3220</v>
      </c>
      <c r="W29" s="228">
        <f>ROUND(W21*T23+W22*T29,-1)</f>
        <v>3400</v>
      </c>
      <c r="X29" s="232">
        <f>1/(V22*3)*(SUM(U29:W29)-(SUM(U23:W23)))</f>
        <v>4.765625</v>
      </c>
      <c r="Y29" s="1"/>
    </row>
    <row r="30" spans="1:25" ht="12.75">
      <c r="A30" s="1"/>
      <c r="B30" s="229">
        <f>B24*(28^B19)</f>
        <v>5.707852567432716</v>
      </c>
      <c r="C30" s="214">
        <f>ROUND(C21*B23+C22*B30,-1)</f>
        <v>2060</v>
      </c>
      <c r="D30" s="215">
        <f>ROUND(D21*B23+D22*B30,-1)</f>
        <v>2200</v>
      </c>
      <c r="E30" s="216">
        <f>ROUND(E21*B23+E22*B30,-1)</f>
        <v>2350</v>
      </c>
      <c r="F30" s="229">
        <f>1/(D22*3)*(SUM(C30:E30)-(SUM(C23:E23)))</f>
        <v>5.702702702702703</v>
      </c>
      <c r="G30" s="1"/>
      <c r="H30" s="230">
        <f>H24*(28^H19)</f>
        <v>5.9293903679078594</v>
      </c>
      <c r="I30" s="218">
        <f>ROUND(I21*H23+I22*H30,-1)</f>
        <v>2610</v>
      </c>
      <c r="J30" s="219">
        <f>ROUND(J21*H23+J22*H30,-1)</f>
        <v>2780</v>
      </c>
      <c r="K30" s="220">
        <f>ROUND(K21*H23+K22*H30,-1)</f>
        <v>2960</v>
      </c>
      <c r="L30" s="230">
        <f>1/(J22*3)*(SUM(I30:K30)-(SUM(I23:K23)))</f>
        <v>5.933333333333333</v>
      </c>
      <c r="M30" s="1"/>
      <c r="N30" s="231">
        <f>N24*(28^N19)</f>
        <v>6.1589287913743505</v>
      </c>
      <c r="O30" s="222">
        <f>ROUND(O21*N23+O22*N30,-1)</f>
        <v>3260</v>
      </c>
      <c r="P30" s="223">
        <f>ROUND(P21*N23+P22*N30,-1)</f>
        <v>3460</v>
      </c>
      <c r="Q30" s="224">
        <f>ROUND(Q21*N23+Q22*N30,-1)</f>
        <v>3670</v>
      </c>
      <c r="R30" s="231">
        <f>1/(P22*3)*(SUM(O30:Q30)-(SUM(O23:Q23)))</f>
        <v>6.154320987654321</v>
      </c>
      <c r="S30" s="1"/>
      <c r="T30" s="232">
        <f>T24*(28^T19)</f>
        <v>6.396744191729684</v>
      </c>
      <c r="U30" s="226">
        <f>ROUND(U21*T23+U22*T30,-1)</f>
        <v>4020</v>
      </c>
      <c r="V30" s="227">
        <f>ROUND(V21*T23+V22*T30,-1)</f>
        <v>4260</v>
      </c>
      <c r="W30" s="228">
        <f>ROUND(W21*T23+W22*T30,-1)</f>
        <v>4500</v>
      </c>
      <c r="X30" s="232">
        <f>1/(V22*3)*(SUM(U30:W30)-(SUM(U23:W23)))</f>
        <v>6.390625</v>
      </c>
      <c r="Y30" s="1"/>
    </row>
    <row r="31" spans="1:25" ht="12.75">
      <c r="A31" s="1"/>
      <c r="B31" s="229">
        <f>B24*(36^B19)</f>
        <v>7.34512552215559</v>
      </c>
      <c r="C31" s="214">
        <f>ROUND(C21*B23+C22*B31,-1)</f>
        <v>2630</v>
      </c>
      <c r="D31" s="215">
        <f>ROUND(D21*B23+D22*B31,-1)</f>
        <v>2810</v>
      </c>
      <c r="E31" s="216">
        <f>ROUND(E21*B23+E22*B31,-1)</f>
        <v>2990</v>
      </c>
      <c r="F31" s="229">
        <f>1/(D22*3)*(SUM(C31:E31)-(SUM(C23:E23)))</f>
        <v>7.342342342342342</v>
      </c>
      <c r="G31" s="1"/>
      <c r="H31" s="230">
        <f>H24*(36^H19)</f>
        <v>7.643645375451521</v>
      </c>
      <c r="I31" s="218">
        <f>ROUND(I21*H23+I22*H31,-1)</f>
        <v>3330</v>
      </c>
      <c r="J31" s="219">
        <f>ROUND(J21*H23+J22*H31,-1)</f>
        <v>3550</v>
      </c>
      <c r="K31" s="220">
        <f>ROUND(K21*H23+K22*H31,-1)</f>
        <v>3780</v>
      </c>
      <c r="L31" s="230">
        <f>1/(J22*3)*(SUM(I31:K31)-(SUM(I23:K23)))</f>
        <v>7.644444444444444</v>
      </c>
      <c r="M31" s="1"/>
      <c r="N31" s="231">
        <f>N24*(36^N19)</f>
        <v>7.9535255493783525</v>
      </c>
      <c r="O31" s="222">
        <f>ROUND(O21*N23+O22*N31,-1)</f>
        <v>4170</v>
      </c>
      <c r="P31" s="223">
        <f>ROUND(P21*N23+P22*N31,-1)</f>
        <v>4430</v>
      </c>
      <c r="Q31" s="224">
        <f>ROUND(Q21*N23+Q22*N31,-1)</f>
        <v>4700</v>
      </c>
      <c r="R31" s="231">
        <f>1/(P22*3)*(SUM(O31:Q31)-(SUM(O23:Q23)))</f>
        <v>7.950617283950617</v>
      </c>
      <c r="S31" s="1"/>
      <c r="T31" s="232">
        <f>T24*(36^T19)</f>
        <v>8.275180822245298</v>
      </c>
      <c r="U31" s="226">
        <f>ROUND(U21*T23+U22*T31,-1)</f>
        <v>5160</v>
      </c>
      <c r="V31" s="227">
        <f>ROUND(V21*T23+V22*T31,-1)</f>
        <v>5460</v>
      </c>
      <c r="W31" s="228">
        <f>ROUND(W21*T23+W22*T31,-1)</f>
        <v>5770</v>
      </c>
      <c r="X31" s="232">
        <f>1/(V22*3)*(SUM(U31:W31)-(SUM(U23:W23)))</f>
        <v>8.270833333333334</v>
      </c>
      <c r="Y31" s="1"/>
    </row>
    <row r="32" spans="1:25" ht="13.5" thickBot="1">
      <c r="A32" s="1"/>
      <c r="B32" s="233">
        <f>B24*(45^B19)</f>
        <v>9.18858040468925</v>
      </c>
      <c r="C32" s="234">
        <f>ROUND(C21*B23+C22*B32,-1)</f>
        <v>3260</v>
      </c>
      <c r="D32" s="235">
        <f>ROUND(D21*B23+D22*B32,-1)</f>
        <v>3490</v>
      </c>
      <c r="E32" s="236">
        <f>ROUND(E21*B23+E22*B32,-1)</f>
        <v>3720</v>
      </c>
      <c r="F32" s="233">
        <f>1/(D22*3)*(SUM(C32:E32)-(SUM(C23:E23)))</f>
        <v>9.18018018018018</v>
      </c>
      <c r="G32" s="1"/>
      <c r="H32" s="286">
        <f>H24*(45^H19)</f>
        <v>9.576969361587915</v>
      </c>
      <c r="I32" s="237">
        <f>ROUND(I21*H23+I22*H32,-1)</f>
        <v>4150</v>
      </c>
      <c r="J32" s="238">
        <f>ROUND(J21*H23+J22*H32,-1)</f>
        <v>4420</v>
      </c>
      <c r="K32" s="239">
        <f>ROUND(K21*H23+K22*H32,-1)</f>
        <v>4700</v>
      </c>
      <c r="L32" s="286">
        <f>1/(J22*3)*(SUM(I32:K32)-(SUM(I23:K23)))</f>
        <v>9.577777777777778</v>
      </c>
      <c r="M32" s="1"/>
      <c r="N32" s="287">
        <f>N24*(45^N19)</f>
        <v>9.980806105516965</v>
      </c>
      <c r="O32" s="240">
        <f>ROUND(O21*N23+O22*N32,-1)</f>
        <v>5200</v>
      </c>
      <c r="P32" s="241">
        <f>ROUND(P21*N23+P22*N32,-1)</f>
        <v>5530</v>
      </c>
      <c r="Q32" s="242">
        <f>ROUND(Q21*N23+Q22*N32,-1)</f>
        <v>5860</v>
      </c>
      <c r="R32" s="287">
        <f>1/(P22*3)*(SUM(O32:Q32)-(SUM(O23:Q23)))</f>
        <v>9.981481481481481</v>
      </c>
      <c r="S32" s="1"/>
      <c r="T32" s="243">
        <f>T24*(45^T19)</f>
        <v>10.400681584558406</v>
      </c>
      <c r="U32" s="244">
        <f>ROUND(U21*T23+U22*T32,-1)</f>
        <v>6440</v>
      </c>
      <c r="V32" s="245">
        <f>ROUND(V21*T23+V22*T32,-1)</f>
        <v>6820</v>
      </c>
      <c r="W32" s="246">
        <f>ROUND(W21*T23+W22*T32,-1)</f>
        <v>7200</v>
      </c>
      <c r="X32" s="243">
        <f>1/(V22*3)*(SUM(U32:W32)-(SUM(U23:W23)))</f>
        <v>10.390625</v>
      </c>
      <c r="Y32" s="1"/>
    </row>
    <row r="33" spans="1:25" ht="12.75">
      <c r="A33" s="1"/>
      <c r="B33" s="247">
        <v>0.195</v>
      </c>
      <c r="C33" s="248">
        <f>ROUND(C21*B33,-1)</f>
        <v>170</v>
      </c>
      <c r="D33" s="249">
        <f>ROUND(D21*B33,-1)</f>
        <v>180</v>
      </c>
      <c r="E33" s="250">
        <f>ROUND(E21*B33,-1)</f>
        <v>190</v>
      </c>
      <c r="F33" s="247">
        <f>1/SUM(C21:E21)*SUM(C33:E33)</f>
        <v>0.1956521739130435</v>
      </c>
      <c r="G33" s="1"/>
      <c r="H33" s="251">
        <v>0.185</v>
      </c>
      <c r="I33" s="252">
        <f>ROUND(I21*H33,-1)</f>
        <v>190</v>
      </c>
      <c r="J33" s="253">
        <f>ROUND(J21*H33,-1)</f>
        <v>210</v>
      </c>
      <c r="K33" s="254">
        <f>ROUND(K21*H33,-1)</f>
        <v>220</v>
      </c>
      <c r="L33" s="251">
        <f>1/SUM(I21:K21)*SUM(I33:K33)</f>
        <v>0.18452380952380953</v>
      </c>
      <c r="M33" s="1"/>
      <c r="N33" s="255">
        <v>0.175</v>
      </c>
      <c r="O33" s="256">
        <f>ROUND(O21*N33,-1)</f>
        <v>220</v>
      </c>
      <c r="P33" s="257">
        <f>ROUND(P21*N33,-1)</f>
        <v>240</v>
      </c>
      <c r="Q33" s="258">
        <f>ROUND(Q21*N33,-1)</f>
        <v>250</v>
      </c>
      <c r="R33" s="255">
        <f>1/SUM(O21:Q21)*SUM(O33:Q33)</f>
        <v>0.17530864197530865</v>
      </c>
      <c r="S33" s="1"/>
      <c r="T33" s="259">
        <v>0.165</v>
      </c>
      <c r="U33" s="260">
        <f>ROUND(U21*T33,-1)</f>
        <v>250</v>
      </c>
      <c r="V33" s="261">
        <f>ROUND(V21*T33,-1)</f>
        <v>270</v>
      </c>
      <c r="W33" s="262">
        <f>ROUND(W21*T33,-1)</f>
        <v>280</v>
      </c>
      <c r="X33" s="259">
        <f>1/SUM(U21:W21)*SUM(U33:W33)</f>
        <v>0.16563146997929606</v>
      </c>
      <c r="Y33" s="1"/>
    </row>
    <row r="34" spans="1:25" ht="13.5" thickBot="1">
      <c r="A34" s="1"/>
      <c r="B34" s="263">
        <f>B33/2</f>
        <v>0.0975</v>
      </c>
      <c r="C34" s="339">
        <f>ROUND(D22*B34,-1)</f>
        <v>40</v>
      </c>
      <c r="D34" s="340"/>
      <c r="E34" s="341"/>
      <c r="F34" s="263">
        <f>1/D22*C34</f>
        <v>0.10810810810810811</v>
      </c>
      <c r="G34" s="1"/>
      <c r="H34" s="264">
        <f>H33/2</f>
        <v>0.0925</v>
      </c>
      <c r="I34" s="342">
        <f>ROUND(J22*H34,-1)</f>
        <v>40</v>
      </c>
      <c r="J34" s="343"/>
      <c r="K34" s="344"/>
      <c r="L34" s="264">
        <f>1/J22*I34</f>
        <v>0.08888888888888889</v>
      </c>
      <c r="M34" s="1"/>
      <c r="N34" s="265">
        <f>N33/2</f>
        <v>0.0875</v>
      </c>
      <c r="O34" s="345">
        <f>ROUND(P22*N34,-1)</f>
        <v>50</v>
      </c>
      <c r="P34" s="346"/>
      <c r="Q34" s="347"/>
      <c r="R34" s="265">
        <f>1/P22*O34</f>
        <v>0.0925925925925926</v>
      </c>
      <c r="S34" s="1"/>
      <c r="T34" s="266">
        <f>T33/2</f>
        <v>0.0825</v>
      </c>
      <c r="U34" s="348">
        <f>ROUND(V22*T34,-1)</f>
        <v>50</v>
      </c>
      <c r="V34" s="349"/>
      <c r="W34" s="350"/>
      <c r="X34" s="266">
        <f>1/V22*U34</f>
        <v>0.078125</v>
      </c>
      <c r="Y34" s="1"/>
    </row>
    <row r="35" spans="1:25" ht="12.75">
      <c r="A35" s="1"/>
      <c r="B35" s="267">
        <f>B36/4*6</f>
        <v>0.6224999999999999</v>
      </c>
      <c r="C35" s="268">
        <f>ROUND(C21*B35,-1)</f>
        <v>540</v>
      </c>
      <c r="D35" s="269">
        <f>ROUND(D21*B35,-1)</f>
        <v>570</v>
      </c>
      <c r="E35" s="270">
        <f>ROUND(E21*B35,-1)</f>
        <v>610</v>
      </c>
      <c r="F35" s="267">
        <f>1/SUM(C21:E21)*SUM(C35:E35)</f>
        <v>0.6231884057971014</v>
      </c>
      <c r="G35" s="1"/>
      <c r="H35" s="271">
        <f>H36/4*6</f>
        <v>0.6675</v>
      </c>
      <c r="I35" s="272">
        <f>ROUND(I21*H35,-1)</f>
        <v>700</v>
      </c>
      <c r="J35" s="273">
        <f>ROUND(J21*H35,-1)</f>
        <v>750</v>
      </c>
      <c r="K35" s="274">
        <f>ROUND(K21*H35,-1)</f>
        <v>790</v>
      </c>
      <c r="L35" s="271">
        <f>1/SUM(I21:K21)*SUM(I35:K35)</f>
        <v>0.6666666666666667</v>
      </c>
      <c r="M35" s="1"/>
      <c r="N35" s="275">
        <f>N36/4*6</f>
        <v>0.7124999999999999</v>
      </c>
      <c r="O35" s="276">
        <f>ROUND(O21*N35,-1)</f>
        <v>900</v>
      </c>
      <c r="P35" s="277">
        <f>ROUND(P21*N35,-1)</f>
        <v>960</v>
      </c>
      <c r="Q35" s="278">
        <f>ROUND(Q21*N35,-1)</f>
        <v>1020</v>
      </c>
      <c r="R35" s="275">
        <f>1/SUM(O21:Q21)*SUM(O35:Q35)</f>
        <v>0.7111111111111111</v>
      </c>
      <c r="S35" s="1"/>
      <c r="T35" s="259">
        <f>T36/4*6</f>
        <v>0.7575000000000001</v>
      </c>
      <c r="U35" s="260">
        <f>ROUND(U21*T35,-1)</f>
        <v>1150</v>
      </c>
      <c r="V35" s="261">
        <f>ROUND(V21*T35,-1)</f>
        <v>1220</v>
      </c>
      <c r="W35" s="262">
        <f>ROUND(W21*T35,-1)</f>
        <v>1290</v>
      </c>
      <c r="X35" s="259">
        <f>1/SUM(U21:W21)*SUM(U35:W35)</f>
        <v>0.7577639751552795</v>
      </c>
      <c r="Y35" s="1"/>
    </row>
    <row r="36" spans="1:25" ht="13.5" thickBot="1">
      <c r="A36" s="1"/>
      <c r="B36" s="263">
        <v>0.415</v>
      </c>
      <c r="C36" s="339">
        <f>ROUND(D22*B36,-1)</f>
        <v>150</v>
      </c>
      <c r="D36" s="340"/>
      <c r="E36" s="341"/>
      <c r="F36" s="263">
        <f>1/D22*C36</f>
        <v>0.40540540540540543</v>
      </c>
      <c r="G36" s="1"/>
      <c r="H36" s="264">
        <v>0.445</v>
      </c>
      <c r="I36" s="342">
        <f>ROUND(J22*H36,-1)</f>
        <v>200</v>
      </c>
      <c r="J36" s="343"/>
      <c r="K36" s="344"/>
      <c r="L36" s="264">
        <f>1/J22*I36</f>
        <v>0.4444444444444444</v>
      </c>
      <c r="M36" s="1"/>
      <c r="N36" s="265">
        <v>0.475</v>
      </c>
      <c r="O36" s="345">
        <f>ROUND(P22*N36,-1)</f>
        <v>260</v>
      </c>
      <c r="P36" s="346"/>
      <c r="Q36" s="347"/>
      <c r="R36" s="265">
        <f>1/P22*O36</f>
        <v>0.4814814814814815</v>
      </c>
      <c r="S36" s="1"/>
      <c r="T36" s="171">
        <v>0.505</v>
      </c>
      <c r="U36" s="348">
        <f>ROUND(V22*T36,-1)</f>
        <v>320</v>
      </c>
      <c r="V36" s="349"/>
      <c r="W36" s="350"/>
      <c r="X36" s="171">
        <f>1/V22*U36</f>
        <v>0.5</v>
      </c>
      <c r="Y36" s="1"/>
    </row>
    <row r="37" spans="1:25" ht="5.25" customHeight="1" thickBot="1">
      <c r="A37" s="1"/>
      <c r="B37" s="279"/>
      <c r="C37" s="1"/>
      <c r="D37" s="1"/>
      <c r="E37" s="1"/>
      <c r="F37" s="1"/>
      <c r="G37" s="1"/>
      <c r="H37" s="279"/>
      <c r="I37" s="1"/>
      <c r="J37" s="1"/>
      <c r="K37" s="1"/>
      <c r="L37" s="1"/>
      <c r="M37" s="1"/>
      <c r="N37" s="279"/>
      <c r="O37" s="1"/>
      <c r="P37" s="1"/>
      <c r="Q37" s="1"/>
      <c r="R37" s="1"/>
      <c r="S37" s="1"/>
      <c r="T37" s="279"/>
      <c r="U37" s="1"/>
      <c r="V37" s="1"/>
      <c r="W37" s="1"/>
      <c r="X37" s="1"/>
      <c r="Y37" s="1"/>
    </row>
    <row r="38" spans="1:25" ht="18.75" thickBot="1">
      <c r="A38" s="1"/>
      <c r="B38" s="279"/>
      <c r="C38" s="1"/>
      <c r="D38" s="1"/>
      <c r="E38" s="1"/>
      <c r="F38" s="1"/>
      <c r="G38" s="1"/>
      <c r="H38" s="351" t="s">
        <v>10</v>
      </c>
      <c r="I38" s="352"/>
      <c r="J38" s="352"/>
      <c r="K38" s="352"/>
      <c r="L38" s="353"/>
      <c r="M38" s="1"/>
      <c r="N38" s="351" t="s">
        <v>11</v>
      </c>
      <c r="O38" s="352"/>
      <c r="P38" s="352"/>
      <c r="Q38" s="352"/>
      <c r="R38" s="353"/>
      <c r="S38" s="1"/>
      <c r="T38" s="279"/>
      <c r="U38" s="1"/>
      <c r="V38" s="1"/>
      <c r="W38" s="1"/>
      <c r="X38" s="1"/>
      <c r="Y38" s="1"/>
    </row>
    <row r="39" spans="1:25" ht="12.75" customHeight="1" thickBot="1">
      <c r="A39" s="1"/>
      <c r="B39" s="279"/>
      <c r="C39" s="1"/>
      <c r="D39" s="1"/>
      <c r="E39" s="1"/>
      <c r="F39" s="1"/>
      <c r="G39" s="1"/>
      <c r="H39" s="354" t="s">
        <v>12</v>
      </c>
      <c r="I39" s="354"/>
      <c r="J39" s="356">
        <v>1800</v>
      </c>
      <c r="K39" s="356"/>
      <c r="L39" s="358" t="s">
        <v>5</v>
      </c>
      <c r="M39" s="1"/>
      <c r="N39" s="354" t="s">
        <v>12</v>
      </c>
      <c r="O39" s="354"/>
      <c r="P39" s="356">
        <v>2000</v>
      </c>
      <c r="Q39" s="356"/>
      <c r="R39" s="358" t="s">
        <v>5</v>
      </c>
      <c r="S39" s="1"/>
      <c r="T39" s="279"/>
      <c r="U39" s="1"/>
      <c r="V39" s="1"/>
      <c r="W39" s="1"/>
      <c r="X39" s="1"/>
      <c r="Y39" s="1"/>
    </row>
    <row r="40" spans="1:25" ht="13.5" customHeight="1" thickBot="1">
      <c r="A40" s="1"/>
      <c r="B40" s="279"/>
      <c r="C40" s="1"/>
      <c r="D40" s="1"/>
      <c r="E40" s="1"/>
      <c r="F40" s="1"/>
      <c r="G40" s="1"/>
      <c r="H40" s="355"/>
      <c r="I40" s="355"/>
      <c r="J40" s="357"/>
      <c r="K40" s="357"/>
      <c r="L40" s="358"/>
      <c r="M40" s="1"/>
      <c r="N40" s="355"/>
      <c r="O40" s="355"/>
      <c r="P40" s="357"/>
      <c r="Q40" s="357"/>
      <c r="R40" s="358"/>
      <c r="S40" s="1"/>
      <c r="T40" s="279"/>
      <c r="U40" s="1"/>
      <c r="V40" s="1"/>
      <c r="W40" s="1"/>
      <c r="X40" s="1"/>
      <c r="Y40" s="1"/>
    </row>
    <row r="41" spans="1:25" ht="12.75">
      <c r="A41" s="1"/>
      <c r="B41" s="279"/>
      <c r="C41" s="1"/>
      <c r="D41" s="1"/>
      <c r="E41" s="1"/>
      <c r="F41" s="1"/>
      <c r="G41" s="1"/>
      <c r="H41" s="359">
        <v>50</v>
      </c>
      <c r="I41" s="360"/>
      <c r="J41" s="361">
        <f>ROUND(7*H41,-1)</f>
        <v>350</v>
      </c>
      <c r="K41" s="361"/>
      <c r="L41" s="280">
        <f>1/J39*J41</f>
        <v>0.19444444444444445</v>
      </c>
      <c r="M41" s="1"/>
      <c r="N41" s="362">
        <v>0.2</v>
      </c>
      <c r="O41" s="362"/>
      <c r="P41" s="363">
        <f>ROUND(P39*N41,-1)</f>
        <v>400</v>
      </c>
      <c r="Q41" s="363"/>
      <c r="R41" s="280">
        <f>1/P39*P41</f>
        <v>0.2</v>
      </c>
      <c r="S41" s="1"/>
      <c r="T41" s="279"/>
      <c r="U41" s="1"/>
      <c r="V41" s="1"/>
      <c r="W41" s="1"/>
      <c r="X41" s="1"/>
      <c r="Y41" s="1"/>
    </row>
    <row r="42" spans="1:25" ht="12.75">
      <c r="A42" s="1"/>
      <c r="B42" s="279"/>
      <c r="C42" s="1"/>
      <c r="D42" s="1"/>
      <c r="E42" s="1"/>
      <c r="F42" s="1"/>
      <c r="G42" s="1"/>
      <c r="H42" s="364">
        <v>100</v>
      </c>
      <c r="I42" s="364"/>
      <c r="J42" s="365">
        <f>ROUND(7*H42,-1)</f>
        <v>700</v>
      </c>
      <c r="K42" s="365"/>
      <c r="L42" s="281">
        <f>1/(2*J39)*(2*J42)</f>
        <v>0.3888888888888889</v>
      </c>
      <c r="M42" s="1"/>
      <c r="N42" s="366">
        <v>0.4</v>
      </c>
      <c r="O42" s="366"/>
      <c r="P42" s="367">
        <f>ROUND(P39*N42,-1)</f>
        <v>800</v>
      </c>
      <c r="Q42" s="367"/>
      <c r="R42" s="281">
        <f>1/(2*P39)*(2*P42)</f>
        <v>0.4</v>
      </c>
      <c r="S42" s="1"/>
      <c r="T42" s="279"/>
      <c r="U42" s="1"/>
      <c r="V42" s="1"/>
      <c r="W42" s="1"/>
      <c r="X42" s="1"/>
      <c r="Y42" s="1"/>
    </row>
    <row r="43" spans="1:25" ht="12.75">
      <c r="A43" s="1"/>
      <c r="B43" s="279"/>
      <c r="C43" s="1"/>
      <c r="D43" s="1"/>
      <c r="E43" s="1"/>
      <c r="F43" s="1"/>
      <c r="G43" s="1"/>
      <c r="H43" s="364">
        <v>150</v>
      </c>
      <c r="I43" s="364"/>
      <c r="J43" s="365">
        <f>ROUND(7*H43,-1)</f>
        <v>1050</v>
      </c>
      <c r="K43" s="365"/>
      <c r="L43" s="281">
        <f>1/(3*J39)*(3*J43)</f>
        <v>0.5833333333333333</v>
      </c>
      <c r="M43" s="1"/>
      <c r="N43" s="366">
        <v>0.6</v>
      </c>
      <c r="O43" s="366"/>
      <c r="P43" s="367">
        <f>ROUND(P39*N43,-1)</f>
        <v>1200</v>
      </c>
      <c r="Q43" s="367"/>
      <c r="R43" s="281">
        <f>1/(3*P39)*(3*P43)</f>
        <v>0.6</v>
      </c>
      <c r="S43" s="1"/>
      <c r="T43" s="279"/>
      <c r="U43" s="1"/>
      <c r="V43" s="1"/>
      <c r="W43" s="1"/>
      <c r="X43" s="1"/>
      <c r="Y43" s="1"/>
    </row>
    <row r="44" spans="1:25" ht="13.5" thickBot="1">
      <c r="A44" s="1"/>
      <c r="B44" s="279"/>
      <c r="C44" s="1"/>
      <c r="D44" s="1"/>
      <c r="E44" s="1"/>
      <c r="F44" s="1"/>
      <c r="G44" s="1"/>
      <c r="H44" s="368">
        <v>200</v>
      </c>
      <c r="I44" s="368"/>
      <c r="J44" s="369">
        <f>ROUND(7*H44,-1)</f>
        <v>1400</v>
      </c>
      <c r="K44" s="369"/>
      <c r="L44" s="282">
        <f>1/(4*J39)*(4*J44)</f>
        <v>0.7777777777777778</v>
      </c>
      <c r="M44" s="1"/>
      <c r="N44" s="370">
        <v>0.8</v>
      </c>
      <c r="O44" s="370"/>
      <c r="P44" s="371">
        <f>ROUND(P39*N44,-1)</f>
        <v>1600</v>
      </c>
      <c r="Q44" s="371"/>
      <c r="R44" s="282">
        <f>1/(4*P39)*(4*P44)</f>
        <v>0.8</v>
      </c>
      <c r="S44" s="1"/>
      <c r="T44" s="279"/>
      <c r="U44" s="1"/>
      <c r="V44" s="1"/>
      <c r="W44" s="1"/>
      <c r="X44" s="1"/>
      <c r="Y44" s="1"/>
    </row>
    <row r="45" spans="1:25" ht="13.5" thickBot="1">
      <c r="A45" s="1"/>
      <c r="B45" s="279"/>
      <c r="C45" s="1"/>
      <c r="D45" s="1"/>
      <c r="E45" s="1"/>
      <c r="F45" s="1"/>
      <c r="G45" s="1"/>
      <c r="H45" s="372">
        <v>0.39</v>
      </c>
      <c r="I45" s="372"/>
      <c r="J45" s="373">
        <f>ROUND(J39*H45,-1)</f>
        <v>700</v>
      </c>
      <c r="K45" s="373"/>
      <c r="L45" s="283">
        <f>1/J39*J45</f>
        <v>0.3888888888888889</v>
      </c>
      <c r="M45" s="1"/>
      <c r="N45" s="372">
        <v>0.41</v>
      </c>
      <c r="O45" s="372"/>
      <c r="P45" s="373">
        <f>ROUND(P39*N45,-1)</f>
        <v>820</v>
      </c>
      <c r="Q45" s="373"/>
      <c r="R45" s="283">
        <f>1/P39*P45</f>
        <v>0.41000000000000003</v>
      </c>
      <c r="S45" s="1"/>
      <c r="T45" s="279"/>
      <c r="U45" s="1"/>
      <c r="V45" s="1"/>
      <c r="W45" s="1"/>
      <c r="X45" s="1"/>
      <c r="Y45" s="1"/>
    </row>
    <row r="46" spans="1:25" ht="9" customHeight="1">
      <c r="A46" s="1"/>
      <c r="B46" s="27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79"/>
      <c r="O46" s="1"/>
      <c r="P46" s="1"/>
      <c r="Q46" s="1"/>
      <c r="R46" s="1"/>
      <c r="S46" s="1"/>
      <c r="T46" s="279"/>
      <c r="U46" s="1"/>
      <c r="V46" s="1"/>
      <c r="W46" s="1"/>
      <c r="X46" s="1"/>
      <c r="Y46" s="1"/>
    </row>
  </sheetData>
  <mergeCells count="60">
    <mergeCell ref="H45:I45"/>
    <mergeCell ref="J45:K45"/>
    <mergeCell ref="N45:O45"/>
    <mergeCell ref="P45:Q45"/>
    <mergeCell ref="H44:I44"/>
    <mergeCell ref="J44:K44"/>
    <mergeCell ref="N44:O44"/>
    <mergeCell ref="P44:Q44"/>
    <mergeCell ref="H43:I43"/>
    <mergeCell ref="J43:K43"/>
    <mergeCell ref="N43:O43"/>
    <mergeCell ref="P43:Q43"/>
    <mergeCell ref="H42:I42"/>
    <mergeCell ref="J42:K42"/>
    <mergeCell ref="N42:O42"/>
    <mergeCell ref="P42:Q42"/>
    <mergeCell ref="H41:I41"/>
    <mergeCell ref="J41:K41"/>
    <mergeCell ref="N41:O41"/>
    <mergeCell ref="P41:Q41"/>
    <mergeCell ref="H38:L38"/>
    <mergeCell ref="N38:R38"/>
    <mergeCell ref="H39:I40"/>
    <mergeCell ref="J39:K40"/>
    <mergeCell ref="L39:L40"/>
    <mergeCell ref="N39:O40"/>
    <mergeCell ref="P39:Q40"/>
    <mergeCell ref="R39:R40"/>
    <mergeCell ref="C36:E36"/>
    <mergeCell ref="I36:K36"/>
    <mergeCell ref="O36:Q36"/>
    <mergeCell ref="U36:W36"/>
    <mergeCell ref="C34:E34"/>
    <mergeCell ref="I34:K34"/>
    <mergeCell ref="O34:Q34"/>
    <mergeCell ref="U34:W34"/>
    <mergeCell ref="F21:F22"/>
    <mergeCell ref="L21:L22"/>
    <mergeCell ref="R21:R22"/>
    <mergeCell ref="X21:X22"/>
    <mergeCell ref="B20:F20"/>
    <mergeCell ref="H20:L20"/>
    <mergeCell ref="N20:R20"/>
    <mergeCell ref="T20:X20"/>
    <mergeCell ref="C18:E18"/>
    <mergeCell ref="I18:K18"/>
    <mergeCell ref="O18:Q18"/>
    <mergeCell ref="U18:W18"/>
    <mergeCell ref="C16:E16"/>
    <mergeCell ref="I16:K16"/>
    <mergeCell ref="O16:Q16"/>
    <mergeCell ref="U16:W16"/>
    <mergeCell ref="F3:F4"/>
    <mergeCell ref="L3:L4"/>
    <mergeCell ref="R3:R4"/>
    <mergeCell ref="X3:X4"/>
    <mergeCell ref="B2:F2"/>
    <mergeCell ref="H2:L2"/>
    <mergeCell ref="N2:R2"/>
    <mergeCell ref="T2:X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Ziegler</dc:creator>
  <cp:keywords/>
  <dc:description/>
  <cp:lastModifiedBy>Oliver Ziegler</cp:lastModifiedBy>
  <dcterms:created xsi:type="dcterms:W3CDTF">2010-02-13T15:20:13Z</dcterms:created>
  <dcterms:modified xsi:type="dcterms:W3CDTF">2015-07-19T08:08:39Z</dcterms:modified>
  <cp:category/>
  <cp:version/>
  <cp:contentType/>
  <cp:contentStatus/>
</cp:coreProperties>
</file>